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5401" windowWidth="7245" windowHeight="8100" activeTab="2"/>
  </bookViews>
  <sheets>
    <sheet name="Chart2" sheetId="1" r:id="rId1"/>
    <sheet name="Chart1" sheetId="2" r:id="rId2"/>
    <sheet name="dem10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2" hidden="1">'[5]DEMAND18'!#REF!</definedName>
    <definedName name="__123Graph_D" hidden="1">#REF!</definedName>
    <definedName name="_xlnm._FilterDatabase" localSheetId="2" hidden="1">'dem10'!$A$27:$L$505</definedName>
    <definedName name="_Regression_Int" localSheetId="2" hidden="1">1</definedName>
    <definedName name="ahcap">#REF!</definedName>
    <definedName name="censusrec">#REF!</definedName>
    <definedName name="cess" localSheetId="2">'dem10'!$D$88:$L$88</definedName>
    <definedName name="charged">#REF!</definedName>
    <definedName name="da">#REF!</definedName>
    <definedName name="debt" localSheetId="2">'dem10'!$D$420:$L$420</definedName>
    <definedName name="debt1" localSheetId="2">'dem10'!$D$482:$L$482</definedName>
    <definedName name="ee">#REF!</definedName>
    <definedName name="financecharged" localSheetId="2">'dem10'!$E$21:$G$21</definedName>
    <definedName name="financevoted" localSheetId="2">'dem10'!$E$22:$G$22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nterest" localSheetId="2">'dem10'!$D$211:$L$211</definedName>
    <definedName name="it" localSheetId="2">'dem10'!$D$45:$L$45</definedName>
    <definedName name="justice">#REF!</definedName>
    <definedName name="loans" localSheetId="2">'dem10'!$D$496:$L$496</definedName>
    <definedName name="lotteries" localSheetId="2">'dem10'!$L$335</definedName>
    <definedName name="lottery" localSheetId="2">'dem10'!A1</definedName>
    <definedName name="lottery1" localSheetId="2">'dem10'!A1</definedName>
    <definedName name="lottery1">'dem10'!A1</definedName>
    <definedName name="lottery2" localSheetId="2">'dem10'!$K$334</definedName>
    <definedName name="lr">#REF!</definedName>
    <definedName name="lrrec">#REF!</definedName>
    <definedName name="mgs" localSheetId="2">'dem10'!$D$349:$L$349</definedName>
    <definedName name="nc">#REF!</definedName>
    <definedName name="ncfund">#REF!</definedName>
    <definedName name="ncrec">#REF!</definedName>
    <definedName name="ncrec1">#REF!</definedName>
    <definedName name="np" localSheetId="2">'dem10'!$K$500</definedName>
    <definedName name="np">#REF!</definedName>
    <definedName name="Nutrition">#REF!</definedName>
    <definedName name="oas" localSheetId="2">'dem10'!#REF!</definedName>
    <definedName name="oges">#REF!</definedName>
    <definedName name="pao" localSheetId="2">'dem10'!$D$292:$L$292</definedName>
    <definedName name="penrec" localSheetId="2">'dem10'!$D$504:$L$504</definedName>
    <definedName name="pension" localSheetId="2">'dem10'!$D$324:$L$324</definedName>
    <definedName name="pension">#REF!</definedName>
    <definedName name="_xlnm.Print_Area" localSheetId="2">'dem10'!$A$1:$L$505</definedName>
    <definedName name="_xlnm.Print_Titles" localSheetId="2">'dem10'!$24:$27</definedName>
    <definedName name="pw">#REF!</definedName>
    <definedName name="pwcap">#REF!</definedName>
    <definedName name="rec">#REF!</definedName>
    <definedName name="rec1" localSheetId="2">'dem10'!#REF!</definedName>
    <definedName name="rec1">#REF!</definedName>
    <definedName name="rec2" localSheetId="2">'dem10'!#REF!</definedName>
    <definedName name="recPAO" localSheetId="2">'dem10'!#REF!</definedName>
    <definedName name="recST" localSheetId="2">'dem10'!#REF!</definedName>
    <definedName name="reform">#REF!</definedName>
    <definedName name="revise" localSheetId="2">'dem10'!#REF!</definedName>
    <definedName name="scst">#REF!</definedName>
    <definedName name="sgs" localSheetId="2">'dem10'!$D$222:$L$222</definedName>
    <definedName name="sgs">#REF!</definedName>
    <definedName name="sgsrec" localSheetId="2">'dem10'!#REF!</definedName>
    <definedName name="sinking" localSheetId="2">'dem10'!$D$96:$L$96</definedName>
    <definedName name="social" localSheetId="2">'dem10'!$D$365:$L$365</definedName>
    <definedName name="SocialSecurity" localSheetId="2">'dem10'!$D$365:$L$365</definedName>
    <definedName name="SocialSecurity">#REF!</definedName>
    <definedName name="socialwelfare">#REF!</definedName>
    <definedName name="spfrd">#REF!</definedName>
    <definedName name="sss">#REF!</definedName>
    <definedName name="st" localSheetId="2">'dem10'!$D$82:$L$82</definedName>
    <definedName name="stamps" localSheetId="2">'dem10'!$D$59:$L$59</definedName>
    <definedName name="strec" localSheetId="2">'dem10'!#REF!</definedName>
    <definedName name="summary" localSheetId="2">'dem10'!#REF!</definedName>
    <definedName name="swc">#REF!</definedName>
    <definedName name="taarec" localSheetId="2">'dem10'!#REF!</definedName>
    <definedName name="tax">#REF!</definedName>
    <definedName name="Treasuryrec" localSheetId="2">'dem10'!#REF!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2" hidden="1">'dem10'!$A$1:$L$505</definedName>
    <definedName name="Z_239EE218_578E_4317_BEED_14D5D7089E27_.wvu.PrintArea" localSheetId="2" hidden="1">'dem10'!$A$1:$L$505</definedName>
    <definedName name="Z_239EE218_578E_4317_BEED_14D5D7089E27_.wvu.PrintTitles" localSheetId="2" hidden="1">'dem10'!$24:$27</definedName>
    <definedName name="Z_302A3EA3_AE96_11D5_A646_0050BA3D7AFD_.wvu.FilterData" localSheetId="2" hidden="1">'dem10'!$A$1:$L$505</definedName>
    <definedName name="Z_302A3EA3_AE96_11D5_A646_0050BA3D7AFD_.wvu.PrintArea" localSheetId="2" hidden="1">'dem10'!$A$1:$L$505</definedName>
    <definedName name="Z_302A3EA3_AE96_11D5_A646_0050BA3D7AFD_.wvu.PrintTitles" localSheetId="2" hidden="1">'dem10'!$24:$27</definedName>
    <definedName name="Z_36DBA021_0ECB_11D4_8064_004005726899_.wvu.PrintTitles" localSheetId="2" hidden="1">'dem10'!$24:$27</definedName>
    <definedName name="Z_93EBE921_AE91_11D5_8685_004005726899_.wvu.PrintArea" localSheetId="2" hidden="1">'dem10'!$A$1:$L$502</definedName>
    <definedName name="Z_93EBE921_AE91_11D5_8685_004005726899_.wvu.PrintTitles" localSheetId="2" hidden="1">'dem10'!$24:$27</definedName>
    <definedName name="Z_94DA79C1_0FDE_11D5_9579_000021DAEEA2_.wvu.PrintArea" localSheetId="2" hidden="1">'dem10'!$A$1:$L$502</definedName>
    <definedName name="Z_94DA79C1_0FDE_11D5_9579_000021DAEEA2_.wvu.PrintTitles" localSheetId="2" hidden="1">'dem10'!$24:$27</definedName>
    <definedName name="Z_C868F8C3_16D7_11D5_A68D_81D6213F5331_.wvu.PrintTitles" localSheetId="2" hidden="1">'dem10'!$24:$27</definedName>
    <definedName name="Z_E5DF37BD_125C_11D5_8DC4_D0F5D88B3549_.wvu.PrintArea" localSheetId="2" hidden="1">'dem10'!$A$1:$L$502</definedName>
    <definedName name="Z_E5DF37BD_125C_11D5_8DC4_D0F5D88B3549_.wvu.PrintTitles" localSheetId="2" hidden="1">'dem10'!$24:$27</definedName>
    <definedName name="Z_F8ADACC1_164E_11D6_B603_000021DAEEA2_.wvu.PrintArea" localSheetId="2" hidden="1">'dem10'!$A$1:$L$502</definedName>
    <definedName name="Z_F8ADACC1_164E_11D6_B603_000021DAEEA2_.wvu.PrintTitles" localSheetId="2" hidden="1">'dem10'!$24:$27</definedName>
  </definedNames>
  <calcPr fullCalcOnLoad="1"/>
</workbook>
</file>

<file path=xl/comments3.xml><?xml version="1.0" encoding="utf-8"?>
<comments xmlns="http://schemas.openxmlformats.org/spreadsheetml/2006/main">
  <authors>
    <author>argocd</author>
    <author>sonam</author>
  </authors>
  <commentLis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62
emp</t>
        </r>
      </text>
    </comment>
    <comment ref="A1" authorId="0">
      <text>
        <r>
          <rPr>
            <b/>
            <sz val="8"/>
            <rFont val="Tahoma"/>
            <family val="2"/>
          </rPr>
          <t>BUDGET SECTION:
installation of V-Sat at Rangpo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17 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16.00 LAKHS FOR COMPUTERISATION.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one vehicle 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32 employees</t>
        </r>
      </text>
    </comment>
    <comment ref="A1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for one vehicle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includes 70% increase for MR plus one vehicle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36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63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54
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b/>
            <sz val="8"/>
            <rFont val="Tahoma"/>
            <family val="2"/>
          </rPr>
          <t xml:space="preserve">
21 emp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61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40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12 employees</t>
        </r>
      </text>
    </comment>
    <comment ref="A1" authorId="0">
      <text>
        <r>
          <rPr>
            <b/>
            <sz val="8"/>
            <rFont val="Tahoma"/>
            <family val="2"/>
          </rPr>
          <t>PSF:</t>
        </r>
        <r>
          <rPr>
            <sz val="8"/>
            <rFont val="Tahoma"/>
            <family val="2"/>
          </rPr>
          <t xml:space="preserve">
56
</t>
        </r>
      </text>
    </comment>
    <comment ref="A284" authorId="1">
      <text>
        <r>
          <rPr>
            <b/>
            <sz val="8"/>
            <rFont val="Tahoma"/>
            <family val="2"/>
          </rPr>
          <t>sonam:</t>
        </r>
        <r>
          <rPr>
            <sz val="8"/>
            <rFont val="Tahoma"/>
            <family val="2"/>
          </rPr>
          <t xml:space="preserve">
to confirm new head</t>
        </r>
      </text>
    </comment>
  </commentList>
</comments>
</file>

<file path=xl/sharedStrings.xml><?xml version="1.0" encoding="utf-8"?>
<sst xmlns="http://schemas.openxmlformats.org/spreadsheetml/2006/main" count="725" uniqueCount="287">
  <si>
    <t>DEMAND NO. 10</t>
  </si>
  <si>
    <t>FINANCE, REVENUE AND EXPENDITURE</t>
  </si>
  <si>
    <t>Collection of Taxes on Income and Expenditure</t>
  </si>
  <si>
    <t>(ii) Collection of Taxes on Property and Capital Transactions</t>
  </si>
  <si>
    <t>Stamps and Registration</t>
  </si>
  <si>
    <t>(iii) Collection of Taxes on Commodities &amp; Services</t>
  </si>
  <si>
    <t>Taxes on Sales, Trade etc.</t>
  </si>
  <si>
    <t>Appropriation for Reduction or Avoidance of Debt</t>
  </si>
  <si>
    <t>Interest Payments (Charged)</t>
  </si>
  <si>
    <t>(d)  Administrative Services</t>
  </si>
  <si>
    <t>Secretariat - General Services</t>
  </si>
  <si>
    <t>Treasury &amp; Accounts Administration</t>
  </si>
  <si>
    <t>(e) Pensions and Miscs. General Services</t>
  </si>
  <si>
    <t>Pensions and Other Retirement Benefits</t>
  </si>
  <si>
    <t>Miscellaneous General Services</t>
  </si>
  <si>
    <t>Social Security &amp; Welfare</t>
  </si>
  <si>
    <t>Internal Debt of the State</t>
  </si>
  <si>
    <t>Loans &amp; Advances from the Central Government</t>
  </si>
  <si>
    <t>Loans to Government Servants etc.</t>
  </si>
  <si>
    <t>Revenue</t>
  </si>
  <si>
    <t>Capital</t>
  </si>
  <si>
    <t>Charged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</si>
  <si>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</si>
  <si>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</si>
  <si>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</si>
  <si>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</si>
  <si>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</si>
  <si>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</si>
  <si>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</si>
  <si>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</si>
  <si>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</si>
  <si>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</si>
  <si>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</si>
  <si>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</si>
  <si>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</si>
  <si>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</si>
  <si>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</si>
  <si>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</si>
  <si>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</si>
  <si>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00.44.50</t>
  </si>
  <si>
    <t>Other Charges</t>
  </si>
  <si>
    <t>Jorethang Sub-Division</t>
  </si>
  <si>
    <t>00.66.01</t>
  </si>
  <si>
    <t>00.66.11</t>
  </si>
  <si>
    <t>Collection Charges</t>
  </si>
  <si>
    <t>00.44.14</t>
  </si>
  <si>
    <t>Rents, Rates &amp; Taxes</t>
  </si>
  <si>
    <t>00.66.13</t>
  </si>
  <si>
    <t>00.66.14</t>
  </si>
  <si>
    <t>Stamps- Judicial</t>
  </si>
  <si>
    <t>Cost of Stamps</t>
  </si>
  <si>
    <t>00.00.71</t>
  </si>
  <si>
    <t>Judicial Stamps</t>
  </si>
  <si>
    <t>Stamps -Non-Judicial</t>
  </si>
  <si>
    <t>00.00.72</t>
  </si>
  <si>
    <t>Service Postage Stamps</t>
  </si>
  <si>
    <t>Stamps- Non-Judicial</t>
  </si>
  <si>
    <t>Sinking Funds</t>
  </si>
  <si>
    <t>60.00.71</t>
  </si>
  <si>
    <t>Sinking Fund</t>
  </si>
  <si>
    <t>Interest on Internal Debt</t>
  </si>
  <si>
    <t>Interest on Market Loans</t>
  </si>
  <si>
    <t>00.00.45</t>
  </si>
  <si>
    <t>00.00.46</t>
  </si>
  <si>
    <t>Interest on Power Bonds</t>
  </si>
  <si>
    <t>Interest on Other Internal Debts</t>
  </si>
  <si>
    <t>60.00.45</t>
  </si>
  <si>
    <t>General Insurance Corporation</t>
  </si>
  <si>
    <t>61.00.45</t>
  </si>
  <si>
    <t>Interest</t>
  </si>
  <si>
    <t>Rural Electrification Corporation</t>
  </si>
  <si>
    <t>62.00.45</t>
  </si>
  <si>
    <t>National Insurance Company</t>
  </si>
  <si>
    <t>63.00.45</t>
  </si>
  <si>
    <t>65.00.45</t>
  </si>
  <si>
    <t>NABARD</t>
  </si>
  <si>
    <t>66.00.45</t>
  </si>
  <si>
    <t>Interest on State Provident Funds</t>
  </si>
  <si>
    <t>67.00.45</t>
  </si>
  <si>
    <t>68.00.45</t>
  </si>
  <si>
    <t>Interest on Loans and Advances from Central Govt.</t>
  </si>
  <si>
    <t>Block Loans</t>
  </si>
  <si>
    <t>69.00.45</t>
  </si>
  <si>
    <t>Interest on Loans for Centrally Sponsored Plan Schemes</t>
  </si>
  <si>
    <t>Police Department</t>
  </si>
  <si>
    <t>Modernisation of Police</t>
  </si>
  <si>
    <t>31.60.45</t>
  </si>
  <si>
    <t>India Reserve Battalion</t>
  </si>
  <si>
    <t>31.61.45</t>
  </si>
  <si>
    <t>Forestry and Wildlife Department</t>
  </si>
  <si>
    <t>Soil Conservation in the Catchment of River Valley Teesta</t>
  </si>
  <si>
    <t>13.63.45</t>
  </si>
  <si>
    <t>Others</t>
  </si>
  <si>
    <t>44.67.45</t>
  </si>
  <si>
    <t>National Watershed Development Programme for Rainfed Area</t>
  </si>
  <si>
    <t>44.68.45</t>
  </si>
  <si>
    <t>44.69.45</t>
  </si>
  <si>
    <t>Macro Management in Agriculture</t>
  </si>
  <si>
    <t>44.71.45</t>
  </si>
  <si>
    <t>Interest on House Building advance</t>
  </si>
  <si>
    <t>44.73.45</t>
  </si>
  <si>
    <t>Secretariat</t>
  </si>
  <si>
    <t>Finance Department</t>
  </si>
  <si>
    <t>10.00.01</t>
  </si>
  <si>
    <t>10.00.11</t>
  </si>
  <si>
    <t>10.00.13</t>
  </si>
  <si>
    <t>Directorate of Accounts</t>
  </si>
  <si>
    <t>10.58.01</t>
  </si>
  <si>
    <t>10.58.11</t>
  </si>
  <si>
    <t>10.58.13</t>
  </si>
  <si>
    <t>Internal Audit</t>
  </si>
  <si>
    <t>10.59.01</t>
  </si>
  <si>
    <t>10.59.11</t>
  </si>
  <si>
    <t>10.59.13</t>
  </si>
  <si>
    <t>10.60.01</t>
  </si>
  <si>
    <t>10.60.11</t>
  </si>
  <si>
    <t>10.60.13</t>
  </si>
  <si>
    <t>Pay &amp; Accounts Offices</t>
  </si>
  <si>
    <t>00.45.01</t>
  </si>
  <si>
    <t>00.45.11</t>
  </si>
  <si>
    <t>00.45.13</t>
  </si>
  <si>
    <t>East District</t>
  </si>
  <si>
    <t>West District</t>
  </si>
  <si>
    <t>00.46.01</t>
  </si>
  <si>
    <t>00.46.11</t>
  </si>
  <si>
    <t>00.46.13</t>
  </si>
  <si>
    <t>North District</t>
  </si>
  <si>
    <t>00.47.01</t>
  </si>
  <si>
    <t>00.47.11</t>
  </si>
  <si>
    <t>00.47.13</t>
  </si>
  <si>
    <t>South District</t>
  </si>
  <si>
    <t>00.48.01</t>
  </si>
  <si>
    <t>00.48.11</t>
  </si>
  <si>
    <t>00.48.13</t>
  </si>
  <si>
    <t>Commuted value of Pensions</t>
  </si>
  <si>
    <t>00.00.04</t>
  </si>
  <si>
    <t>Pensionary Charges</t>
  </si>
  <si>
    <t>Gratuities</t>
  </si>
  <si>
    <t>Payment of Gratuities</t>
  </si>
  <si>
    <t>60.00.04</t>
  </si>
  <si>
    <t>Family Pensions</t>
  </si>
  <si>
    <t>Leave Encashment Benefits</t>
  </si>
  <si>
    <t>00.00.76</t>
  </si>
  <si>
    <t>Civil</t>
  </si>
  <si>
    <t>State Lotteries</t>
  </si>
  <si>
    <t>10.00.14</t>
  </si>
  <si>
    <t>Rent Rates and Taxes</t>
  </si>
  <si>
    <t>10.00.50</t>
  </si>
  <si>
    <t>Other Charges (Prize Payment)</t>
  </si>
  <si>
    <t>Pension and Awards in consideration of Distinguished Services</t>
  </si>
  <si>
    <t>Gallantry Award</t>
  </si>
  <si>
    <t>Other Expenditure</t>
  </si>
  <si>
    <t>00.00.50</t>
  </si>
  <si>
    <t>10.00.71</t>
  </si>
  <si>
    <t>Deposit Linked Insurance Scheme</t>
  </si>
  <si>
    <t>Other Schemes</t>
  </si>
  <si>
    <t>10.00.72</t>
  </si>
  <si>
    <t>Ex-gratia Compensation to Families of Government  Servants</t>
  </si>
  <si>
    <t>CAPITAL SECTION</t>
  </si>
  <si>
    <t>Internal Debt of the State Government (Charged)</t>
  </si>
  <si>
    <t>Market  Loans</t>
  </si>
  <si>
    <t>Market Loans bearing Interest</t>
  </si>
  <si>
    <t>60.00.56</t>
  </si>
  <si>
    <t>Repayment of Market Loans</t>
  </si>
  <si>
    <t>Repayment of Borrowings</t>
  </si>
  <si>
    <t>Loans from NABARD</t>
  </si>
  <si>
    <t>61.00.56</t>
  </si>
  <si>
    <t>Loans from Other Institutions</t>
  </si>
  <si>
    <t>63.00.56</t>
  </si>
  <si>
    <t>64.00.56</t>
  </si>
  <si>
    <t>Loans &amp; Advances from the Central Govt. (Charged)</t>
  </si>
  <si>
    <t>Non-Plan Loans</t>
  </si>
  <si>
    <t>00.00.56</t>
  </si>
  <si>
    <t>House Building Advances</t>
  </si>
  <si>
    <t>HBA to All India Service Officers</t>
  </si>
  <si>
    <t>Other Loans</t>
  </si>
  <si>
    <t>Loans for State/Union Territory Plan Schemes</t>
  </si>
  <si>
    <t>Agriculture Department</t>
  </si>
  <si>
    <t>01.60.56</t>
  </si>
  <si>
    <t>13.63.56</t>
  </si>
  <si>
    <t>13.64.56</t>
  </si>
  <si>
    <t>31.65.56</t>
  </si>
  <si>
    <t>44.69.56</t>
  </si>
  <si>
    <t>Loans for Special Plan Schemes</t>
  </si>
  <si>
    <t>Loans from North Eastern Council</t>
  </si>
  <si>
    <t>Loans and Advances</t>
  </si>
  <si>
    <t>61.00.55</t>
  </si>
  <si>
    <t>Advances for purchase of Motor Conveyances</t>
  </si>
  <si>
    <t>62.00.55</t>
  </si>
  <si>
    <t>TOTAL</t>
  </si>
  <si>
    <t>Transfer to Reserve Funds/Deposit Accounts</t>
  </si>
  <si>
    <t>Guarantee Redemption Fund</t>
  </si>
  <si>
    <t>Transfer to Guarantee Redemption Fund</t>
  </si>
  <si>
    <t>Compensation and Other Bonds</t>
  </si>
  <si>
    <t>66.00.56</t>
  </si>
  <si>
    <t>Other Taxes and Duties on Commodities &amp;  Services</t>
  </si>
  <si>
    <t>Transfer to the Sikkim Transport Infrastructure Development Fund</t>
  </si>
  <si>
    <t>Government Contribution for Defined Contribution Pension Scheme</t>
  </si>
  <si>
    <t>00.00.78</t>
  </si>
  <si>
    <t>State Govt. Contribution towards Contributory Pension Fund</t>
  </si>
  <si>
    <t>00.00.57</t>
  </si>
  <si>
    <t>Repayment of NLCPR Loans</t>
  </si>
  <si>
    <t>69.00.46</t>
  </si>
  <si>
    <t>Interest on NLCPR Loans</t>
  </si>
  <si>
    <t>69.00.47</t>
  </si>
  <si>
    <t>Interest on NEC Loans</t>
  </si>
  <si>
    <t>01.61.56</t>
  </si>
  <si>
    <t>II. Details of the estimates and the heads under which this grant will be accounted for:</t>
  </si>
  <si>
    <t>Interest on Defined Contribution Pension Scheme</t>
  </si>
  <si>
    <t>Sikkim Government Servant's Contributory Pension Scheme</t>
  </si>
  <si>
    <t>Other Taxes and Duties on Commodities 
&amp; Services</t>
  </si>
  <si>
    <t>Superannuation &amp; Retirement 
Allowances</t>
  </si>
  <si>
    <t>A - General Services (b) Fiscal Services</t>
  </si>
  <si>
    <t>F - Loans and Advances</t>
  </si>
  <si>
    <t>E - Public Debt</t>
  </si>
  <si>
    <t>Taxes on Sales, Trade etc</t>
  </si>
  <si>
    <t>Market Loan (1989-90 to 1995-96)</t>
  </si>
  <si>
    <t>Interest on Small Savings, Provident 
Funds etc</t>
  </si>
  <si>
    <t>Sikkim State Government Employees Group Insurance Scheme.</t>
  </si>
  <si>
    <t>Pension, Group Insurance &amp; Provident 
Fund</t>
  </si>
  <si>
    <t>Loan for Housing</t>
  </si>
  <si>
    <t>Motor Conveyance to State Govt. 
Employees</t>
  </si>
  <si>
    <t>B - Social Services  (g) Social Welfare &amp; Nutrition</t>
  </si>
  <si>
    <t>Transfer to Reserve Funds/Deposit 
Accounts</t>
  </si>
  <si>
    <t>Loan for Rural Infrastructural 
Development</t>
  </si>
  <si>
    <t>(i)  Collection of Taxes on Income and Expenditure</t>
  </si>
  <si>
    <t>(c) Interest payment and Servicing of Debt</t>
  </si>
  <si>
    <t>General Provident Fund</t>
  </si>
  <si>
    <t>Leave Encashment</t>
  </si>
  <si>
    <t>Loans from General Insurance Corporation of India</t>
  </si>
  <si>
    <t>8.5% State Govt. loan</t>
  </si>
  <si>
    <t>Loans from National Insurance Corporation of India</t>
  </si>
  <si>
    <t>Loans from Rural Electrification Corporation of India</t>
  </si>
  <si>
    <t>Loans from Centrally Sponsored Plan Schemes</t>
  </si>
  <si>
    <t>Pensions and Other Retirement 
Benefits</t>
  </si>
  <si>
    <t>Internal Debt of the State Government 
(Charged)</t>
  </si>
  <si>
    <t>Collection of Taxes on Income and 
Expenditure</t>
  </si>
  <si>
    <t>Pension and Awards in consideration of 
Distinguished Services</t>
  </si>
  <si>
    <t>House Building Advances to A.I.S. 
Officer</t>
  </si>
  <si>
    <t>Loans from Life Insurance Corporation 
of India</t>
  </si>
  <si>
    <t>Other Social Security &amp; Welfare 
Programme</t>
  </si>
  <si>
    <t>Voluntary Retirement Scheme</t>
  </si>
  <si>
    <t>61.00.04</t>
  </si>
  <si>
    <t>Life Insurance Corporation of 
India</t>
  </si>
  <si>
    <t>Collection Charges - Taxes on Professions, 
Trades, Callings and Employment</t>
  </si>
  <si>
    <t>Appropriation for Reduction or 
Avoidance of Debt (Charged)</t>
  </si>
  <si>
    <t>Interest on Loans for State/ Union Territory Plan Schemes</t>
  </si>
  <si>
    <t>Loans for Cooperation (Women 
Co-operatives)</t>
  </si>
  <si>
    <t>Loans for Cooperation (Women
Co-operatives)</t>
  </si>
  <si>
    <t>41.00.50</t>
  </si>
  <si>
    <t>Loan from National Co-operative Development Corporation</t>
  </si>
  <si>
    <t>Loans for Co-operatives</t>
  </si>
  <si>
    <t>Marginal Money Assistance</t>
  </si>
  <si>
    <t>National Cooperative Development Corporation</t>
  </si>
  <si>
    <t>National Co-operative Development Corporation</t>
  </si>
  <si>
    <t>64.00.45</t>
  </si>
  <si>
    <t>Strengthening of State Land Use 
Board</t>
  </si>
  <si>
    <t>Employees and Pension Database (Grants under 13th Finance Commission)</t>
  </si>
  <si>
    <t>Loans for Centrally Sponsored Plan 
Schemes</t>
  </si>
  <si>
    <t>2011-12</t>
  </si>
  <si>
    <t>Computerisation of Commercial Taxes</t>
  </si>
  <si>
    <t>81.00.81</t>
  </si>
  <si>
    <t>Interest on Special Central Government Securities, Issued to NSSF Against Reinvestment of Sums Received on Redemption of Special Central/State Government Securities</t>
  </si>
  <si>
    <t>Other Charges (Includes Commission to 
Bank)</t>
  </si>
  <si>
    <t>Special Power Bonds</t>
  </si>
  <si>
    <t>(In Thousands of Rupees)</t>
  </si>
  <si>
    <t>Bank Over Draft</t>
  </si>
  <si>
    <t xml:space="preserve">Office Expenses </t>
  </si>
  <si>
    <t>2012-13</t>
  </si>
  <si>
    <t>Interest on State Plan Loans Consolidated in terms of recommendations of the 12th Finance Commission</t>
  </si>
  <si>
    <t>Special Securities issued to National Small Savings Fund of the Central Government</t>
  </si>
  <si>
    <t>Loans from NSSF</t>
  </si>
  <si>
    <t>Repayment of borrowings</t>
  </si>
  <si>
    <t>65.00.56</t>
  </si>
  <si>
    <t>State Plan Loans consolidated in terms of recommendations of the 12th Finance Commission</t>
  </si>
  <si>
    <t>Directorate of Accounts &amp; Treasuries</t>
  </si>
  <si>
    <t>Mission Mode Project (90:10% CSS)</t>
  </si>
  <si>
    <t>Interest on Insurance and Pension Fund</t>
  </si>
  <si>
    <t>Rec</t>
  </si>
  <si>
    <t>2013-14</t>
  </si>
  <si>
    <t>I.  Estimate of the amount required in the year ending 31st March, 2014 to defray the charges in respect of Finance, Revenue and Expenditure</t>
  </si>
  <si>
    <t>Central Record Keeping Agency Charges</t>
  </si>
  <si>
    <t>42.00.50</t>
  </si>
  <si>
    <t>Treasury Computerisation (SIFMS)</t>
  </si>
  <si>
    <t>43.00.81</t>
  </si>
  <si>
    <t>Superannuation and Retirement 
Allowances</t>
  </si>
  <si>
    <t>Pensions and Other Retirement Benefits, 01.911-Recoveries of overpayment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</si>
</sst>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#"/>
    <numFmt numFmtId="188" formatCode="0##"/>
    <numFmt numFmtId="189" formatCode="##"/>
    <numFmt numFmtId="190" formatCode="0000##"/>
    <numFmt numFmtId="191" formatCode="00000#"/>
    <numFmt numFmtId="192" formatCode="00.00.##"/>
    <numFmt numFmtId="193" formatCode="00.###"/>
    <numFmt numFmtId="194" formatCode="00.#00"/>
    <numFmt numFmtId="195" formatCode="0#.###"/>
    <numFmt numFmtId="196" formatCode="00.##"/>
    <numFmt numFmtId="197" formatCode="0#.#00"/>
    <numFmt numFmtId="198" formatCode="0#.000"/>
    <numFmt numFmtId="199" formatCode="00.0#0"/>
    <numFmt numFmtId="200" formatCode="_-* #,##0.00\ _k_r_-;\-* #,##0.00\ _k_r_-;_-* &quot;-&quot;??\ _k_r_-;_-@_-"/>
    <numFmt numFmtId="201" formatCode="0_);\(0\)"/>
    <numFmt numFmtId="202" formatCode="_(* #,##0.0_);_(* \(#,##0.0\);_(* &quot;-&quot;??_);_(@_)"/>
    <numFmt numFmtId="203" formatCode="_(* #,##0_);_(* \(#,##0\);_(* &quot;-&quot;??_);_(@_)"/>
  </numFmts>
  <fonts count="49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2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86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58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right"/>
      <protection/>
    </xf>
    <xf numFmtId="0" fontId="7" fillId="0" borderId="0" xfId="58" applyFont="1" applyFill="1" applyBorder="1" applyAlignment="1" applyProtection="1">
      <alignment horizontal="right"/>
      <protection/>
    </xf>
    <xf numFmtId="0" fontId="7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 applyProtection="1">
      <alignment horizontal="left"/>
      <protection/>
    </xf>
    <xf numFmtId="0" fontId="7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horizontal="left"/>
      <protection/>
    </xf>
    <xf numFmtId="0" fontId="7" fillId="0" borderId="0" xfId="58" applyNumberFormat="1" applyFont="1" applyFill="1" applyBorder="1" applyAlignment="1">
      <alignment horizontal="right"/>
      <protection/>
    </xf>
    <xf numFmtId="0" fontId="6" fillId="0" borderId="0" xfId="58" applyNumberFormat="1" applyFont="1" applyFill="1" applyBorder="1" applyAlignment="1">
      <alignment horizontal="center" vertical="top" wrapText="1"/>
      <protection/>
    </xf>
    <xf numFmtId="0" fontId="7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>
      <alignment horizontal="left"/>
      <protection/>
    </xf>
    <xf numFmtId="0" fontId="6" fillId="0" borderId="0" xfId="58" applyNumberFormat="1" applyFont="1" applyFill="1" applyBorder="1" applyAlignment="1" applyProtection="1">
      <alignment horizontal="left"/>
      <protection/>
    </xf>
    <xf numFmtId="0" fontId="7" fillId="0" borderId="0" xfId="58" applyNumberFormat="1" applyFont="1" applyFill="1" applyBorder="1" applyAlignment="1" applyProtection="1">
      <alignment horizontal="right"/>
      <protection/>
    </xf>
    <xf numFmtId="0" fontId="6" fillId="0" borderId="0" xfId="58" applyNumberFormat="1" applyFont="1" applyFill="1" applyBorder="1">
      <alignment/>
      <protection/>
    </xf>
    <xf numFmtId="0" fontId="7" fillId="0" borderId="10" xfId="60" applyNumberFormat="1" applyFont="1" applyFill="1" applyBorder="1">
      <alignment/>
      <protection/>
    </xf>
    <xf numFmtId="0" fontId="7" fillId="0" borderId="10" xfId="60" applyNumberFormat="1" applyFont="1" applyFill="1" applyBorder="1" applyAlignment="1">
      <alignment horizontal="right"/>
      <protection/>
    </xf>
    <xf numFmtId="0" fontId="7" fillId="0" borderId="10" xfId="60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Border="1" applyAlignment="1" applyProtection="1">
      <alignment horizontal="right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171" fontId="7" fillId="0" borderId="0" xfId="42" applyFont="1" applyFill="1" applyBorder="1" applyAlignment="1" applyProtection="1">
      <alignment horizontal="right" wrapText="1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171" fontId="7" fillId="0" borderId="10" xfId="42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0" fontId="7" fillId="0" borderId="11" xfId="58" applyNumberFormat="1" applyFont="1" applyFill="1" applyBorder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58" applyNumberFormat="1" applyFont="1" applyFill="1" applyAlignment="1">
      <alignment horizontal="right"/>
      <protection/>
    </xf>
    <xf numFmtId="171" fontId="7" fillId="0" borderId="0" xfId="42" applyFont="1" applyFill="1" applyAlignment="1" applyProtection="1">
      <alignment horizontal="right" wrapText="1"/>
      <protection/>
    </xf>
    <xf numFmtId="0" fontId="7" fillId="0" borderId="0" xfId="42" applyNumberFormat="1" applyFont="1" applyFill="1" applyAlignment="1" applyProtection="1">
      <alignment horizontal="right" wrapText="1"/>
      <protection/>
    </xf>
    <xf numFmtId="0" fontId="7" fillId="0" borderId="0" xfId="58" applyNumberFormat="1" applyFont="1" applyFill="1" applyAlignment="1" applyProtection="1">
      <alignment horizontal="right"/>
      <protection/>
    </xf>
    <xf numFmtId="171" fontId="7" fillId="0" borderId="11" xfId="42" applyFont="1" applyFill="1" applyBorder="1" applyAlignment="1" applyProtection="1">
      <alignment horizontal="right" wrapText="1"/>
      <protection/>
    </xf>
    <xf numFmtId="0" fontId="7" fillId="0" borderId="11" xfId="42" applyNumberFormat="1" applyFont="1" applyFill="1" applyBorder="1" applyAlignment="1" applyProtection="1">
      <alignment horizontal="right" wrapText="1"/>
      <protection/>
    </xf>
    <xf numFmtId="0" fontId="7" fillId="0" borderId="0" xfId="58" applyNumberFormat="1" applyFont="1" applyFill="1">
      <alignment/>
      <protection/>
    </xf>
    <xf numFmtId="200" fontId="7" fillId="0" borderId="0" xfId="42" applyNumberFormat="1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 applyProtection="1">
      <alignment horizontal="right"/>
      <protection/>
    </xf>
    <xf numFmtId="0" fontId="7" fillId="0" borderId="0" xfId="60" applyNumberFormat="1" applyFont="1" applyFill="1" applyAlignment="1">
      <alignment horizontal="right"/>
      <protection/>
    </xf>
    <xf numFmtId="0" fontId="7" fillId="0" borderId="0" xfId="58" applyFont="1" applyFill="1">
      <alignment/>
      <protection/>
    </xf>
    <xf numFmtId="0" fontId="7" fillId="0" borderId="0" xfId="58" applyFont="1" applyFill="1" applyAlignment="1">
      <alignment horizontal="right"/>
      <protection/>
    </xf>
    <xf numFmtId="0" fontId="6" fillId="0" borderId="0" xfId="58" applyFont="1" applyFill="1" applyBorder="1" applyAlignment="1" applyProtection="1">
      <alignment horizontal="left" vertical="top"/>
      <protection/>
    </xf>
    <xf numFmtId="0" fontId="6" fillId="0" borderId="0" xfId="58" applyFont="1" applyFill="1" applyBorder="1" applyAlignment="1" applyProtection="1">
      <alignment horizontal="right" vertical="top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Border="1" applyAlignment="1">
      <alignment horizontal="left" vertical="top"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0" fontId="7" fillId="0" borderId="0" xfId="61" applyFont="1" applyFill="1" applyBorder="1" applyAlignment="1" applyProtection="1">
      <alignment horizontal="left" vertical="top"/>
      <protection/>
    </xf>
    <xf numFmtId="0" fontId="7" fillId="0" borderId="0" xfId="62" applyFont="1" applyFill="1" applyBorder="1" applyAlignment="1">
      <alignment horizontal="left" vertical="top"/>
      <protection/>
    </xf>
    <xf numFmtId="0" fontId="7" fillId="0" borderId="0" xfId="62" applyFont="1" applyFill="1" applyBorder="1" applyAlignment="1">
      <alignment horizontal="right" vertical="top"/>
      <protection/>
    </xf>
    <xf numFmtId="0" fontId="7" fillId="0" borderId="10" xfId="60" applyFont="1" applyFill="1" applyBorder="1">
      <alignment/>
      <protection/>
    </xf>
    <xf numFmtId="0" fontId="7" fillId="0" borderId="0" xfId="61" applyFont="1" applyFill="1" applyProtection="1">
      <alignment/>
      <protection/>
    </xf>
    <xf numFmtId="0" fontId="7" fillId="0" borderId="0" xfId="60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 applyProtection="1">
      <alignment horizontal="left"/>
      <protection/>
    </xf>
    <xf numFmtId="0" fontId="6" fillId="0" borderId="0" xfId="58" applyFont="1" applyFill="1" applyBorder="1" applyAlignment="1">
      <alignment horizontal="right" vertical="top" wrapText="1"/>
      <protection/>
    </xf>
    <xf numFmtId="0" fontId="6" fillId="0" borderId="0" xfId="58" applyFont="1" applyFill="1" applyBorder="1" applyAlignment="1" applyProtection="1">
      <alignment horizontal="left" vertical="top" wrapText="1"/>
      <protection/>
    </xf>
    <xf numFmtId="193" fontId="6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 applyProtection="1">
      <alignment horizontal="left" vertical="top" wrapText="1"/>
      <protection/>
    </xf>
    <xf numFmtId="191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10" xfId="58" applyFont="1" applyFill="1" applyBorder="1" applyAlignment="1">
      <alignment horizontal="left" vertical="top" wrapText="1"/>
      <protection/>
    </xf>
    <xf numFmtId="0" fontId="7" fillId="0" borderId="10" xfId="58" applyFont="1" applyFill="1" applyBorder="1" applyAlignment="1" applyProtection="1">
      <alignment horizontal="left" vertical="top" wrapText="1"/>
      <protection/>
    </xf>
    <xf numFmtId="0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Font="1" applyFill="1" applyAlignment="1" applyProtection="1">
      <alignment horizontal="left" vertical="top" wrapText="1"/>
      <protection/>
    </xf>
    <xf numFmtId="187" fontId="7" fillId="0" borderId="0" xfId="58" applyNumberFormat="1" applyFont="1" applyFill="1" applyBorder="1" applyAlignment="1">
      <alignment horizontal="right" vertical="top" wrapText="1"/>
      <protection/>
    </xf>
    <xf numFmtId="0" fontId="7" fillId="0" borderId="0" xfId="58" applyFont="1" applyFill="1" applyAlignment="1">
      <alignment horizontal="left" vertical="top" wrapText="1"/>
      <protection/>
    </xf>
    <xf numFmtId="187" fontId="7" fillId="0" borderId="0" xfId="58" applyNumberFormat="1" applyFont="1" applyFill="1" applyAlignment="1">
      <alignment horizontal="right"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193" fontId="6" fillId="0" borderId="0" xfId="58" applyNumberFormat="1" applyFont="1" applyFill="1" applyAlignment="1">
      <alignment horizontal="right" vertical="top" wrapText="1"/>
      <protection/>
    </xf>
    <xf numFmtId="0" fontId="6" fillId="0" borderId="0" xfId="58" applyFont="1" applyFill="1" applyAlignment="1" applyProtection="1">
      <alignment horizontal="left" vertical="top" wrapText="1"/>
      <protection/>
    </xf>
    <xf numFmtId="0" fontId="6" fillId="0" borderId="0" xfId="58" applyFont="1" applyFill="1" applyAlignment="1">
      <alignment horizontal="right" vertical="top" wrapText="1"/>
      <protection/>
    </xf>
    <xf numFmtId="191" fontId="7" fillId="0" borderId="0" xfId="58" applyNumberFormat="1" applyFont="1" applyFill="1" applyAlignment="1">
      <alignment horizontal="righ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Alignment="1" applyProtection="1">
      <alignment horizontal="left" vertical="top" wrapText="1"/>
      <protection/>
    </xf>
    <xf numFmtId="0" fontId="7" fillId="0" borderId="0" xfId="58" applyFont="1" applyFill="1" applyAlignment="1">
      <alignment horizontal="right" vertical="top" wrapText="1"/>
      <protection/>
    </xf>
    <xf numFmtId="199" fontId="6" fillId="0" borderId="0" xfId="58" applyNumberFormat="1" applyFont="1" applyFill="1" applyBorder="1" applyAlignment="1">
      <alignment horizontal="right" vertical="top" wrapText="1"/>
      <protection/>
    </xf>
    <xf numFmtId="188" fontId="6" fillId="0" borderId="0" xfId="58" applyNumberFormat="1" applyFont="1" applyFill="1" applyBorder="1" applyAlignment="1">
      <alignment horizontal="right" vertical="top" wrapText="1"/>
      <protection/>
    </xf>
    <xf numFmtId="196" fontId="7" fillId="0" borderId="0" xfId="58" applyNumberFormat="1" applyFont="1" applyFill="1" applyBorder="1" applyAlignment="1">
      <alignment horizontal="right" vertical="top" wrapText="1"/>
      <protection/>
    </xf>
    <xf numFmtId="194" fontId="6" fillId="0" borderId="0" xfId="58" applyNumberFormat="1" applyFont="1" applyFill="1" applyBorder="1" applyAlignment="1">
      <alignment horizontal="right" vertical="top" wrapText="1"/>
      <protection/>
    </xf>
    <xf numFmtId="195" fontId="6" fillId="0" borderId="0" xfId="58" applyNumberFormat="1" applyFont="1" applyFill="1" applyAlignment="1">
      <alignment horizontal="right" vertical="top" wrapText="1"/>
      <protection/>
    </xf>
    <xf numFmtId="195" fontId="6" fillId="0" borderId="0" xfId="58" applyNumberFormat="1" applyFont="1" applyFill="1" applyBorder="1" applyAlignment="1">
      <alignment horizontal="right" vertical="top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8" fillId="0" borderId="0" xfId="58" applyFont="1" applyFill="1">
      <alignment/>
      <protection/>
    </xf>
    <xf numFmtId="0" fontId="6" fillId="0" borderId="10" xfId="58" applyFont="1" applyFill="1" applyBorder="1" applyAlignment="1">
      <alignment horizontal="right" vertical="top" wrapText="1"/>
      <protection/>
    </xf>
    <xf numFmtId="0" fontId="7" fillId="0" borderId="12" xfId="58" applyFont="1" applyFill="1" applyBorder="1" applyAlignment="1">
      <alignment horizontal="left" vertical="top" wrapText="1"/>
      <protection/>
    </xf>
    <xf numFmtId="0" fontId="6" fillId="0" borderId="12" xfId="58" applyFont="1" applyFill="1" applyBorder="1" applyAlignment="1">
      <alignment horizontal="right" vertical="top" wrapText="1"/>
      <protection/>
    </xf>
    <xf numFmtId="0" fontId="6" fillId="0" borderId="12" xfId="58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right"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7" fillId="0" borderId="0" xfId="58" applyFont="1" applyFill="1" applyAlignment="1">
      <alignment vertical="top"/>
      <protection/>
    </xf>
    <xf numFmtId="0" fontId="7" fillId="0" borderId="0" xfId="58" applyFont="1" applyFill="1" applyAlignment="1">
      <alignment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60" applyFont="1" applyFill="1" applyBorder="1" applyAlignment="1">
      <alignment horizontal="righ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0" fontId="7" fillId="0" borderId="0" xfId="60" applyFont="1" applyFill="1" applyAlignment="1">
      <alignment horizontal="left" vertical="top" wrapText="1"/>
      <protection/>
    </xf>
    <xf numFmtId="189" fontId="7" fillId="0" borderId="0" xfId="59" applyNumberFormat="1" applyFont="1" applyFill="1" applyBorder="1" applyAlignment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194" fontId="6" fillId="0" borderId="0" xfId="59" applyNumberFormat="1" applyFont="1" applyFill="1" applyBorder="1" applyAlignment="1">
      <alignment horizontal="righ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189" fontId="7" fillId="0" borderId="0" xfId="59" applyNumberFormat="1" applyFont="1" applyFill="1" applyAlignment="1">
      <alignment horizontal="right" vertical="top" wrapText="1"/>
      <protection/>
    </xf>
    <xf numFmtId="0" fontId="7" fillId="0" borderId="12" xfId="60" applyFont="1" applyFill="1" applyBorder="1" applyAlignment="1">
      <alignment horizontal="left" vertical="top" wrapText="1"/>
      <protection/>
    </xf>
    <xf numFmtId="0" fontId="7" fillId="0" borderId="12" xfId="60" applyFont="1" applyFill="1" applyBorder="1" applyAlignment="1">
      <alignment horizontal="right" vertical="top" wrapText="1"/>
      <protection/>
    </xf>
    <xf numFmtId="0" fontId="6" fillId="0" borderId="12" xfId="60" applyFont="1" applyFill="1" applyBorder="1" applyAlignment="1" applyProtection="1">
      <alignment horizontal="left"/>
      <protection/>
    </xf>
    <xf numFmtId="0" fontId="7" fillId="0" borderId="10" xfId="60" applyFont="1" applyFill="1" applyBorder="1" applyAlignment="1">
      <alignment horizontal="right" vertical="top" wrapText="1"/>
      <protection/>
    </xf>
    <xf numFmtId="0" fontId="6" fillId="0" borderId="10" xfId="60" applyFont="1" applyFill="1" applyBorder="1" applyAlignment="1" applyProtection="1">
      <alignment horizontal="left"/>
      <protection/>
    </xf>
    <xf numFmtId="199" fontId="6" fillId="0" borderId="10" xfId="58" applyNumberFormat="1" applyFont="1" applyFill="1" applyBorder="1" applyAlignment="1">
      <alignment horizontal="right" vertical="top" wrapText="1"/>
      <protection/>
    </xf>
    <xf numFmtId="193" fontId="6" fillId="0" borderId="10" xfId="58" applyNumberFormat="1" applyFont="1" applyFill="1" applyBorder="1" applyAlignment="1">
      <alignment horizontal="right" vertical="top" wrapText="1"/>
      <protection/>
    </xf>
    <xf numFmtId="171" fontId="7" fillId="0" borderId="0" xfId="42" applyFont="1" applyFill="1" applyBorder="1" applyAlignment="1" applyProtection="1">
      <alignment horizontal="right"/>
      <protection/>
    </xf>
    <xf numFmtId="0" fontId="6" fillId="0" borderId="0" xfId="60" applyNumberFormat="1" applyFont="1" applyFill="1" applyBorder="1" applyAlignment="1">
      <alignment horizontal="center"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 applyAlignment="1" applyProtection="1">
      <alignment horizontal="left"/>
      <protection/>
    </xf>
    <xf numFmtId="0" fontId="6" fillId="0" borderId="10" xfId="60" applyNumberFormat="1" applyFont="1" applyFill="1" applyBorder="1">
      <alignment/>
      <protection/>
    </xf>
    <xf numFmtId="171" fontId="7" fillId="0" borderId="0" xfId="42" applyFont="1" applyFill="1" applyAlignment="1">
      <alignment horizontal="right" wrapText="1"/>
    </xf>
    <xf numFmtId="0" fontId="6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0" fontId="7" fillId="0" borderId="0" xfId="59" applyFont="1" applyFill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 wrapText="1"/>
      <protection/>
    </xf>
    <xf numFmtId="0" fontId="7" fillId="0" borderId="0" xfId="59" applyFont="1" applyFill="1" applyBorder="1" applyAlignment="1">
      <alignment horizontal="left" vertical="top"/>
      <protection/>
    </xf>
    <xf numFmtId="0" fontId="7" fillId="0" borderId="0" xfId="59" applyFont="1" applyFill="1" applyAlignment="1">
      <alignment horizontal="left" vertical="top"/>
      <protection/>
    </xf>
    <xf numFmtId="0" fontId="6" fillId="0" borderId="0" xfId="59" applyFont="1" applyFill="1" applyBorder="1" applyAlignment="1">
      <alignment horizontal="left" vertical="top" wrapText="1"/>
      <protection/>
    </xf>
    <xf numFmtId="186" fontId="7" fillId="0" borderId="0" xfId="63" applyFont="1" applyFill="1" applyBorder="1" applyAlignment="1" applyProtection="1">
      <alignment horizontal="left" vertical="top"/>
      <protection/>
    </xf>
    <xf numFmtId="186" fontId="7" fillId="0" borderId="0" xfId="63" applyFont="1" applyFill="1" applyAlignment="1" applyProtection="1">
      <alignment horizontal="left" vertical="top"/>
      <protection/>
    </xf>
    <xf numFmtId="0" fontId="8" fillId="0" borderId="10" xfId="60" applyNumberFormat="1" applyFont="1" applyFill="1" applyBorder="1" applyAlignment="1" applyProtection="1">
      <alignment horizontal="right"/>
      <protection/>
    </xf>
    <xf numFmtId="0" fontId="7" fillId="0" borderId="10" xfId="58" applyNumberFormat="1" applyFont="1" applyFill="1" applyBorder="1" applyAlignment="1">
      <alignment horizontal="right" vertical="top" wrapText="1"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right" vertical="top" wrapText="1"/>
      <protection/>
    </xf>
    <xf numFmtId="0" fontId="9" fillId="0" borderId="0" xfId="58" applyFont="1" applyFill="1" applyBorder="1" applyAlignment="1" applyProtection="1">
      <alignment horizontal="left" vertical="top" wrapText="1"/>
      <protection/>
    </xf>
    <xf numFmtId="0" fontId="8" fillId="0" borderId="0" xfId="58" applyNumberFormat="1" applyFont="1" applyFill="1" applyBorder="1" applyAlignment="1" applyProtection="1">
      <alignment horizontal="right"/>
      <protection/>
    </xf>
    <xf numFmtId="193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Border="1" applyAlignment="1">
      <alignment horizontal="right"/>
      <protection/>
    </xf>
    <xf numFmtId="189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Font="1" applyFill="1" applyBorder="1" applyAlignment="1" applyProtection="1">
      <alignment horizontal="left" vertical="top" wrapText="1"/>
      <protection/>
    </xf>
    <xf numFmtId="0" fontId="8" fillId="0" borderId="0" xfId="58" applyNumberFormat="1" applyFont="1" applyFill="1" applyAlignment="1">
      <alignment horizontal="right"/>
      <protection/>
    </xf>
    <xf numFmtId="0" fontId="8" fillId="0" borderId="0" xfId="58" applyFont="1" applyFill="1" applyBorder="1" applyAlignment="1">
      <alignment vertical="top" wrapText="1"/>
      <protection/>
    </xf>
    <xf numFmtId="171" fontId="8" fillId="0" borderId="10" xfId="42" applyFont="1" applyFill="1" applyBorder="1" applyAlignment="1" applyProtection="1">
      <alignment horizontal="right" wrapText="1"/>
      <protection/>
    </xf>
    <xf numFmtId="0" fontId="9" fillId="0" borderId="10" xfId="58" applyFont="1" applyFill="1" applyBorder="1" applyAlignment="1">
      <alignment horizontal="right"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9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Border="1" applyAlignment="1" applyProtection="1">
      <alignment horizontal="left"/>
      <protection/>
    </xf>
    <xf numFmtId="0" fontId="8" fillId="0" borderId="0" xfId="58" applyNumberFormat="1" applyFont="1" applyFill="1" applyBorder="1" applyAlignment="1">
      <alignment horizontal="left"/>
      <protection/>
    </xf>
    <xf numFmtId="0" fontId="9" fillId="0" borderId="0" xfId="59" applyNumberFormat="1" applyFont="1" applyFill="1" applyBorder="1" applyAlignment="1">
      <alignment horizontal="center"/>
      <protection/>
    </xf>
    <xf numFmtId="0" fontId="8" fillId="0" borderId="0" xfId="59" applyNumberFormat="1" applyFont="1" applyFill="1" applyBorder="1" applyAlignment="1" applyProtection="1">
      <alignment horizontal="left"/>
      <protection/>
    </xf>
    <xf numFmtId="0" fontId="9" fillId="0" borderId="0" xfId="58" applyFont="1" applyFill="1" applyAlignment="1">
      <alignment horizontal="right" vertical="top" wrapText="1"/>
      <protection/>
    </xf>
    <xf numFmtId="0" fontId="9" fillId="0" borderId="0" xfId="58" applyFont="1" applyFill="1" applyAlignment="1" applyProtection="1">
      <alignment horizontal="left" vertical="top" wrapText="1"/>
      <protection/>
    </xf>
    <xf numFmtId="187" fontId="8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Alignment="1" applyProtection="1">
      <alignment horizontal="left" vertical="top" wrapText="1"/>
      <protection/>
    </xf>
    <xf numFmtId="195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 applyProtection="1">
      <alignment horizontal="right"/>
      <protection/>
    </xf>
    <xf numFmtId="171" fontId="8" fillId="0" borderId="0" xfId="42" applyFont="1" applyFill="1" applyBorder="1" applyAlignment="1" applyProtection="1">
      <alignment horizontal="right" wrapText="1"/>
      <protection/>
    </xf>
    <xf numFmtId="0" fontId="8" fillId="0" borderId="0" xfId="58" applyNumberFormat="1" applyFont="1" applyFill="1">
      <alignment/>
      <protection/>
    </xf>
    <xf numFmtId="0" fontId="9" fillId="0" borderId="0" xfId="58" applyFont="1" applyFill="1" applyBorder="1" applyAlignment="1">
      <alignment vertical="top" wrapText="1"/>
      <protection/>
    </xf>
    <xf numFmtId="191" fontId="8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Alignment="1">
      <alignment vertical="top" wrapText="1"/>
      <protection/>
    </xf>
    <xf numFmtId="197" fontId="9" fillId="0" borderId="0" xfId="58" applyNumberFormat="1" applyFont="1" applyFill="1" applyAlignment="1">
      <alignment horizontal="right" vertical="top" wrapText="1"/>
      <protection/>
    </xf>
    <xf numFmtId="0" fontId="8" fillId="0" borderId="0" xfId="58" applyFont="1" applyFill="1" applyBorder="1" applyAlignment="1">
      <alignment horizontal="right" vertical="top" wrapText="1"/>
      <protection/>
    </xf>
    <xf numFmtId="171" fontId="8" fillId="0" borderId="0" xfId="42" applyFont="1" applyFill="1" applyAlignment="1" applyProtection="1">
      <alignment horizontal="right" wrapText="1"/>
      <protection/>
    </xf>
    <xf numFmtId="0" fontId="8" fillId="0" borderId="0" xfId="58" applyFont="1" applyFill="1" applyAlignment="1">
      <alignment horizontal="right" vertical="top" wrapText="1"/>
      <protection/>
    </xf>
    <xf numFmtId="0" fontId="8" fillId="0" borderId="0" xfId="58" applyNumberFormat="1" applyFont="1" applyFill="1" applyAlignment="1" applyProtection="1">
      <alignment horizontal="right"/>
      <protection/>
    </xf>
    <xf numFmtId="189" fontId="8" fillId="0" borderId="0" xfId="58" applyNumberFormat="1" applyFont="1" applyFill="1" applyAlignment="1">
      <alignment horizontal="right" vertical="top" wrapText="1"/>
      <protection/>
    </xf>
    <xf numFmtId="189" fontId="8" fillId="0" borderId="0" xfId="58" applyNumberFormat="1" applyFont="1" applyFill="1" applyBorder="1" applyAlignment="1" applyProtection="1">
      <alignment horizontal="left" vertical="top" wrapText="1"/>
      <protection/>
    </xf>
    <xf numFmtId="189" fontId="8" fillId="0" borderId="10" xfId="58" applyNumberFormat="1" applyFont="1" applyFill="1" applyBorder="1" applyAlignment="1">
      <alignment horizontal="right" vertical="top" wrapText="1"/>
      <protection/>
    </xf>
    <xf numFmtId="189" fontId="8" fillId="0" borderId="10" xfId="58" applyNumberFormat="1" applyFont="1" applyFill="1" applyBorder="1" applyAlignment="1" applyProtection="1">
      <alignment horizontal="left" vertical="top" wrapText="1"/>
      <protection/>
    </xf>
    <xf numFmtId="191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 applyProtection="1">
      <alignment horizontal="right" wrapText="1"/>
      <protection/>
    </xf>
    <xf numFmtId="197" fontId="9" fillId="0" borderId="0" xfId="58" applyNumberFormat="1" applyFont="1" applyFill="1" applyBorder="1" applyAlignment="1">
      <alignment horizontal="right" vertical="top" wrapText="1"/>
      <protection/>
    </xf>
    <xf numFmtId="187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8" fillId="0" borderId="0" xfId="58" applyNumberFormat="1" applyFont="1" applyFill="1" applyBorder="1">
      <alignment/>
      <protection/>
    </xf>
    <xf numFmtId="0" fontId="8" fillId="0" borderId="0" xfId="59" applyFont="1" applyFill="1" applyBorder="1" applyAlignment="1">
      <alignment horizontal="right" vertical="top" wrapText="1"/>
      <protection/>
    </xf>
    <xf numFmtId="0" fontId="8" fillId="0" borderId="0" xfId="59" applyFont="1" applyFill="1" applyBorder="1" applyAlignment="1" applyProtection="1">
      <alignment horizontal="left" vertical="top" wrapText="1"/>
      <protection/>
    </xf>
    <xf numFmtId="0" fontId="8" fillId="0" borderId="11" xfId="58" applyNumberFormat="1" applyFont="1" applyFill="1" applyBorder="1" applyAlignment="1" applyProtection="1">
      <alignment horizontal="right"/>
      <protection/>
    </xf>
    <xf numFmtId="0" fontId="8" fillId="0" borderId="11" xfId="58" applyNumberFormat="1" applyFont="1" applyFill="1" applyBorder="1" applyAlignment="1">
      <alignment horizontal="right"/>
      <protection/>
    </xf>
    <xf numFmtId="171" fontId="8" fillId="0" borderId="0" xfId="42" applyFont="1" applyFill="1" applyBorder="1" applyAlignment="1">
      <alignment horizontal="right" wrapText="1"/>
    </xf>
    <xf numFmtId="0" fontId="8" fillId="0" borderId="10" xfId="59" applyFont="1" applyFill="1" applyBorder="1" applyAlignment="1">
      <alignment horizontal="right" vertical="top" wrapText="1"/>
      <protection/>
    </xf>
    <xf numFmtId="0" fontId="8" fillId="0" borderId="10" xfId="59" applyFont="1" applyFill="1" applyBorder="1" applyAlignment="1" applyProtection="1">
      <alignment horizontal="left" vertical="top" wrapText="1"/>
      <protection/>
    </xf>
    <xf numFmtId="0" fontId="8" fillId="0" borderId="0" xfId="42" applyNumberFormat="1" applyFont="1" applyFill="1" applyAlignment="1" applyProtection="1">
      <alignment horizontal="right"/>
      <protection/>
    </xf>
    <xf numFmtId="0" fontId="9" fillId="0" borderId="0" xfId="59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 applyProtection="1">
      <alignment horizontal="left" vertical="top" wrapText="1"/>
      <protection/>
    </xf>
    <xf numFmtId="0" fontId="8" fillId="0" borderId="0" xfId="59" applyNumberFormat="1" applyFont="1" applyFill="1" applyAlignment="1">
      <alignment horizontal="right"/>
      <protection/>
    </xf>
    <xf numFmtId="194" fontId="9" fillId="0" borderId="0" xfId="58" applyNumberFormat="1" applyFont="1" applyFill="1" applyAlignment="1">
      <alignment horizontal="right" vertical="top" wrapText="1"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 applyProtection="1">
      <alignment horizontal="left" vertical="top"/>
      <protection/>
    </xf>
    <xf numFmtId="171" fontId="8" fillId="0" borderId="10" xfId="42" applyFont="1" applyFill="1" applyBorder="1" applyAlignment="1">
      <alignment horizontal="right" wrapText="1"/>
    </xf>
    <xf numFmtId="194" fontId="9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Font="1" applyFill="1" applyBorder="1" applyAlignment="1">
      <alignment vertical="top"/>
      <protection/>
    </xf>
    <xf numFmtId="0" fontId="8" fillId="0" borderId="0" xfId="59" applyNumberFormat="1" applyFont="1" applyFill="1" applyBorder="1" applyAlignment="1" applyProtection="1">
      <alignment horizontal="right"/>
      <protection/>
    </xf>
    <xf numFmtId="0" fontId="8" fillId="0" borderId="0" xfId="59" applyNumberFormat="1" applyFont="1" applyFill="1" applyAlignment="1" applyProtection="1">
      <alignment horizontal="right"/>
      <protection/>
    </xf>
    <xf numFmtId="1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Alignment="1">
      <alignment horizontal="right" vertical="top" wrapText="1"/>
      <protection/>
    </xf>
    <xf numFmtId="0" fontId="9" fillId="0" borderId="0" xfId="58" applyFont="1" applyFill="1" applyAlignment="1">
      <alignment vertical="top" wrapText="1"/>
      <protection/>
    </xf>
    <xf numFmtId="0" fontId="9" fillId="0" borderId="0" xfId="63" applyNumberFormat="1" applyFont="1" applyFill="1" applyBorder="1" applyAlignment="1" applyProtection="1">
      <alignment horizontal="left" vertical="top" wrapText="1"/>
      <protection/>
    </xf>
    <xf numFmtId="0" fontId="8" fillId="0" borderId="0" xfId="59" applyNumberFormat="1" applyFont="1" applyFill="1" applyBorder="1" applyAlignment="1" applyProtection="1">
      <alignment horizontal="right" vertical="top" wrapText="1"/>
      <protection/>
    </xf>
    <xf numFmtId="0" fontId="8" fillId="0" borderId="0" xfId="63" applyNumberFormat="1" applyFont="1" applyFill="1" applyBorder="1" applyAlignment="1" applyProtection="1">
      <alignment horizontal="left" vertical="top" wrapText="1"/>
      <protection/>
    </xf>
    <xf numFmtId="1" fontId="8" fillId="0" borderId="0" xfId="59" applyNumberFormat="1" applyFont="1" applyFill="1" applyBorder="1" applyAlignment="1">
      <alignment horizontal="right" vertical="top" wrapText="1"/>
      <protection/>
    </xf>
    <xf numFmtId="0" fontId="8" fillId="0" borderId="11" xfId="59" applyNumberFormat="1" applyFont="1" applyFill="1" applyBorder="1" applyAlignment="1">
      <alignment horizontal="right"/>
      <protection/>
    </xf>
    <xf numFmtId="0" fontId="8" fillId="0" borderId="11" xfId="59" applyNumberFormat="1" applyFont="1" applyFill="1" applyBorder="1" applyAlignment="1" applyProtection="1">
      <alignment horizontal="right"/>
      <protection/>
    </xf>
    <xf numFmtId="171" fontId="8" fillId="0" borderId="11" xfId="42" applyFont="1" applyFill="1" applyBorder="1" applyAlignment="1" applyProtection="1">
      <alignment horizontal="right" wrapText="1"/>
      <protection/>
    </xf>
    <xf numFmtId="0" fontId="8" fillId="0" borderId="11" xfId="59" applyNumberFormat="1" applyFont="1" applyFill="1" applyBorder="1" applyAlignment="1" applyProtection="1">
      <alignment horizontal="right" wrapText="1"/>
      <protection/>
    </xf>
    <xf numFmtId="0" fontId="8" fillId="0" borderId="0" xfId="59" applyNumberFormat="1" applyFont="1" applyFill="1" applyBorder="1" applyAlignment="1" applyProtection="1">
      <alignment horizontal="right" wrapText="1"/>
      <protection/>
    </xf>
    <xf numFmtId="187" fontId="8" fillId="0" borderId="0" xfId="59" applyNumberFormat="1" applyFont="1" applyFill="1" applyBorder="1" applyAlignment="1">
      <alignment horizontal="right" vertical="top" wrapText="1"/>
      <protection/>
    </xf>
    <xf numFmtId="197" fontId="9" fillId="0" borderId="0" xfId="59" applyNumberFormat="1" applyFont="1" applyFill="1" applyBorder="1" applyAlignment="1">
      <alignment horizontal="right" vertical="top" wrapText="1"/>
      <protection/>
    </xf>
    <xf numFmtId="189" fontId="8" fillId="0" borderId="0" xfId="59" applyNumberFormat="1" applyFont="1" applyFill="1" applyBorder="1" applyAlignment="1">
      <alignment horizontal="right" vertical="top" wrapText="1"/>
      <protection/>
    </xf>
    <xf numFmtId="187" fontId="8" fillId="0" borderId="0" xfId="59" applyNumberFormat="1" applyFont="1" applyFill="1" applyBorder="1" applyAlignment="1">
      <alignment horizontal="right" vertical="top"/>
      <protection/>
    </xf>
    <xf numFmtId="191" fontId="8" fillId="0" borderId="0" xfId="59" applyNumberFormat="1" applyFont="1" applyFill="1" applyBorder="1" applyAlignment="1">
      <alignment horizontal="right" vertical="top" wrapText="1"/>
      <protection/>
    </xf>
    <xf numFmtId="0" fontId="8" fillId="0" borderId="0" xfId="59" applyFont="1" applyFill="1" applyAlignment="1">
      <alignment horizontal="right" vertical="top" wrapText="1"/>
      <protection/>
    </xf>
    <xf numFmtId="187" fontId="8" fillId="0" borderId="0" xfId="63" applyNumberFormat="1" applyFont="1" applyFill="1" applyBorder="1" applyAlignment="1" applyProtection="1">
      <alignment horizontal="right" vertical="top"/>
      <protection/>
    </xf>
    <xf numFmtId="186" fontId="8" fillId="0" borderId="0" xfId="63" applyNumberFormat="1" applyFont="1" applyFill="1" applyBorder="1" applyAlignment="1" applyProtection="1">
      <alignment horizontal="left"/>
      <protection/>
    </xf>
    <xf numFmtId="198" fontId="9" fillId="0" borderId="0" xfId="63" applyNumberFormat="1" applyFont="1" applyFill="1" applyAlignment="1" applyProtection="1">
      <alignment horizontal="right" vertical="top"/>
      <protection/>
    </xf>
    <xf numFmtId="186" fontId="9" fillId="0" borderId="0" xfId="63" applyNumberFormat="1" applyFont="1" applyFill="1" applyAlignment="1" applyProtection="1">
      <alignment horizontal="left"/>
      <protection/>
    </xf>
    <xf numFmtId="198" fontId="9" fillId="0" borderId="0" xfId="63" applyNumberFormat="1" applyFont="1" applyFill="1" applyBorder="1" applyAlignment="1" applyProtection="1">
      <alignment horizontal="right" vertical="top"/>
      <protection/>
    </xf>
    <xf numFmtId="186" fontId="9" fillId="0" borderId="0" xfId="63" applyNumberFormat="1" applyFont="1" applyFill="1" applyBorder="1" applyAlignment="1" applyProtection="1">
      <alignment horizontal="left"/>
      <protection/>
    </xf>
    <xf numFmtId="0" fontId="8" fillId="0" borderId="10" xfId="60" applyFont="1" applyFill="1" applyBorder="1" applyAlignment="1">
      <alignment horizontal="right" vertical="top" wrapText="1"/>
      <protection/>
    </xf>
    <xf numFmtId="0" fontId="9" fillId="0" borderId="10" xfId="60" applyFont="1" applyFill="1" applyBorder="1" applyAlignment="1" applyProtection="1">
      <alignment horizontal="left"/>
      <protection/>
    </xf>
    <xf numFmtId="0" fontId="9" fillId="0" borderId="0" xfId="58" applyFont="1" applyFill="1" applyBorder="1">
      <alignment/>
      <protection/>
    </xf>
    <xf numFmtId="0" fontId="7" fillId="0" borderId="10" xfId="60" applyNumberFormat="1" applyFont="1" applyFill="1" applyBorder="1" applyAlignment="1" applyProtection="1">
      <alignment horizontal="left"/>
      <protection/>
    </xf>
    <xf numFmtId="171" fontId="7" fillId="0" borderId="12" xfId="42" applyFont="1" applyFill="1" applyBorder="1" applyAlignment="1" applyProtection="1">
      <alignment horizontal="right" wrapText="1"/>
      <protection/>
    </xf>
    <xf numFmtId="0" fontId="7" fillId="0" borderId="12" xfId="42" applyNumberFormat="1" applyFont="1" applyFill="1" applyBorder="1" applyAlignment="1" applyProtection="1">
      <alignment horizontal="right" wrapText="1"/>
      <protection/>
    </xf>
    <xf numFmtId="0" fontId="8" fillId="0" borderId="10" xfId="42" applyNumberFormat="1" applyFont="1" applyFill="1" applyBorder="1" applyAlignment="1" applyProtection="1">
      <alignment horizontal="right" wrapText="1"/>
      <protection/>
    </xf>
    <xf numFmtId="171" fontId="8" fillId="0" borderId="12" xfId="42" applyFont="1" applyFill="1" applyBorder="1" applyAlignment="1" applyProtection="1">
      <alignment horizontal="right" wrapText="1"/>
      <protection/>
    </xf>
    <xf numFmtId="0" fontId="8" fillId="0" borderId="12" xfId="42" applyNumberFormat="1" applyFont="1" applyFill="1" applyBorder="1" applyAlignment="1" applyProtection="1">
      <alignment horizontal="right" wrapText="1"/>
      <protection/>
    </xf>
    <xf numFmtId="0" fontId="8" fillId="0" borderId="0" xfId="42" applyNumberFormat="1" applyFont="1" applyFill="1" applyAlignment="1" applyProtection="1">
      <alignment horizontal="right" wrapText="1"/>
      <protection/>
    </xf>
    <xf numFmtId="0" fontId="8" fillId="0" borderId="12" xfId="58" applyNumberFormat="1" applyFont="1" applyFill="1" applyBorder="1" applyAlignment="1" applyProtection="1">
      <alignment horizontal="right" wrapText="1"/>
      <protection/>
    </xf>
    <xf numFmtId="0" fontId="8" fillId="0" borderId="10" xfId="42" applyNumberFormat="1" applyFont="1" applyFill="1" applyBorder="1" applyAlignment="1">
      <alignment horizontal="right" wrapText="1"/>
    </xf>
    <xf numFmtId="0" fontId="7" fillId="0" borderId="0" xfId="42" applyNumberFormat="1" applyFont="1" applyFill="1" applyBorder="1" applyAlignment="1">
      <alignment horizontal="right" wrapText="1"/>
    </xf>
    <xf numFmtId="0" fontId="7" fillId="0" borderId="0" xfId="58" applyNumberFormat="1" applyFont="1" applyFill="1" applyBorder="1" applyAlignment="1" applyProtection="1">
      <alignment horizontal="right" wrapText="1"/>
      <protection/>
    </xf>
    <xf numFmtId="0" fontId="7" fillId="0" borderId="12" xfId="58" applyNumberFormat="1" applyFont="1" applyFill="1" applyBorder="1" applyAlignment="1" applyProtection="1">
      <alignment horizontal="right" wrapText="1"/>
      <protection/>
    </xf>
    <xf numFmtId="0" fontId="8" fillId="0" borderId="10" xfId="59" applyNumberFormat="1" applyFont="1" applyFill="1" applyBorder="1" applyAlignment="1">
      <alignment horizontal="right"/>
      <protection/>
    </xf>
    <xf numFmtId="0" fontId="8" fillId="0" borderId="10" xfId="59" applyNumberFormat="1" applyFont="1" applyFill="1" applyBorder="1" applyAlignment="1">
      <alignment horizontal="right" wrapText="1"/>
      <protection/>
    </xf>
    <xf numFmtId="171" fontId="8" fillId="0" borderId="12" xfId="42" applyFont="1" applyFill="1" applyBorder="1" applyAlignment="1">
      <alignment horizontal="right" wrapText="1"/>
    </xf>
    <xf numFmtId="0" fontId="8" fillId="0" borderId="12" xfId="59" applyNumberFormat="1" applyFont="1" applyFill="1" applyBorder="1" applyAlignment="1">
      <alignment horizontal="right" wrapText="1"/>
      <protection/>
    </xf>
    <xf numFmtId="0" fontId="8" fillId="0" borderId="10" xfId="59" applyNumberFormat="1" applyFont="1" applyFill="1" applyBorder="1" applyAlignment="1" applyProtection="1">
      <alignment horizontal="right" vertical="top"/>
      <protection/>
    </xf>
    <xf numFmtId="0" fontId="8" fillId="0" borderId="10" xfId="59" applyNumberFormat="1" applyFont="1" applyFill="1" applyBorder="1" applyAlignment="1" applyProtection="1">
      <alignment horizontal="right" wrapText="1"/>
      <protection/>
    </xf>
    <xf numFmtId="0" fontId="8" fillId="0" borderId="12" xfId="59" applyNumberFormat="1" applyFont="1" applyFill="1" applyBorder="1" applyAlignment="1" applyProtection="1">
      <alignment horizontal="right" wrapText="1"/>
      <protection/>
    </xf>
    <xf numFmtId="0" fontId="8" fillId="0" borderId="0" xfId="59" applyNumberFormat="1" applyFont="1" applyFill="1" applyBorder="1" applyAlignment="1" applyProtection="1">
      <alignment horizontal="right" vertical="top"/>
      <protection/>
    </xf>
    <xf numFmtId="0" fontId="8" fillId="0" borderId="10" xfId="59" applyNumberFormat="1" applyFont="1" applyFill="1" applyBorder="1" applyAlignment="1" applyProtection="1">
      <alignment horizontal="right"/>
      <protection/>
    </xf>
    <xf numFmtId="0" fontId="8" fillId="0" borderId="11" xfId="42" applyNumberFormat="1" applyFont="1" applyFill="1" applyBorder="1" applyAlignment="1" applyProtection="1">
      <alignment horizontal="right" wrapText="1"/>
      <protection/>
    </xf>
    <xf numFmtId="0" fontId="7" fillId="0" borderId="12" xfId="60" applyNumberFormat="1" applyFont="1" applyFill="1" applyBorder="1" applyAlignment="1" applyProtection="1">
      <alignment horizontal="right" wrapText="1"/>
      <protection/>
    </xf>
    <xf numFmtId="0" fontId="7" fillId="0" borderId="11" xfId="60" applyNumberFormat="1" applyFont="1" applyFill="1" applyBorder="1" applyAlignment="1" applyProtection="1">
      <alignment horizontal="right" wrapText="1"/>
      <protection/>
    </xf>
    <xf numFmtId="0" fontId="8" fillId="0" borderId="12" xfId="60" applyNumberFormat="1" applyFont="1" applyFill="1" applyBorder="1" applyAlignment="1" applyProtection="1">
      <alignment horizontal="right" wrapText="1"/>
      <protection/>
    </xf>
    <xf numFmtId="0" fontId="7" fillId="0" borderId="0" xfId="60" applyNumberFormat="1" applyFont="1" applyFill="1" applyAlignment="1" applyProtection="1">
      <alignment horizontal="right" wrapText="1"/>
      <protection/>
    </xf>
    <xf numFmtId="0" fontId="7" fillId="0" borderId="10" xfId="60" applyNumberFormat="1" applyFont="1" applyFill="1" applyBorder="1" applyAlignment="1" applyProtection="1">
      <alignment horizontal="right" wrapText="1"/>
      <protection/>
    </xf>
    <xf numFmtId="187" fontId="8" fillId="0" borderId="10" xfId="59" applyNumberFormat="1" applyFont="1" applyFill="1" applyBorder="1" applyAlignment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11" xfId="61" applyFont="1" applyFill="1" applyBorder="1" applyAlignment="1" applyProtection="1">
      <alignment horizontal="left" vertical="top" wrapText="1"/>
      <protection/>
    </xf>
    <xf numFmtId="0" fontId="7" fillId="0" borderId="11" xfId="61" applyFont="1" applyFill="1" applyBorder="1" applyAlignment="1" applyProtection="1">
      <alignment horizontal="right" vertical="top" wrapText="1"/>
      <protection/>
    </xf>
    <xf numFmtId="0" fontId="7" fillId="0" borderId="0" xfId="61" applyFont="1" applyFill="1" applyBorder="1" applyAlignment="1" applyProtection="1">
      <alignment horizontal="right" vertical="top" wrapText="1"/>
      <protection/>
    </xf>
    <xf numFmtId="0" fontId="7" fillId="0" borderId="10" xfId="61" applyFont="1" applyFill="1" applyBorder="1" applyAlignment="1" applyProtection="1">
      <alignment horizontal="left" vertical="top" wrapText="1"/>
      <protection/>
    </xf>
    <xf numFmtId="0" fontId="7" fillId="0" borderId="10" xfId="61" applyFont="1" applyFill="1" applyBorder="1" applyAlignment="1" applyProtection="1">
      <alignment horizontal="right" vertical="top" wrapText="1"/>
      <protection/>
    </xf>
    <xf numFmtId="0" fontId="7" fillId="0" borderId="10" xfId="60" applyFont="1" applyFill="1" applyBorder="1" applyAlignment="1" applyProtection="1">
      <alignment horizontal="left"/>
      <protection/>
    </xf>
    <xf numFmtId="171" fontId="7" fillId="0" borderId="10" xfId="42" applyFont="1" applyFill="1" applyBorder="1" applyAlignment="1">
      <alignment horizontal="right" wrapText="1"/>
    </xf>
    <xf numFmtId="0" fontId="7" fillId="0" borderId="10" xfId="42" applyNumberFormat="1" applyFont="1" applyFill="1" applyBorder="1" applyAlignment="1">
      <alignment horizontal="right" wrapText="1"/>
    </xf>
    <xf numFmtId="195" fontId="6" fillId="0" borderId="10" xfId="58" applyNumberFormat="1" applyFont="1" applyFill="1" applyBorder="1" applyAlignment="1">
      <alignment horizontal="right" vertical="top" wrapText="1"/>
      <protection/>
    </xf>
    <xf numFmtId="1" fontId="8" fillId="0" borderId="10" xfId="58" applyNumberFormat="1" applyFont="1" applyFill="1" applyBorder="1" applyAlignment="1">
      <alignment horizontal="right" vertical="top" wrapText="1"/>
      <protection/>
    </xf>
    <xf numFmtId="0" fontId="10" fillId="0" borderId="10" xfId="0" applyFont="1" applyFill="1" applyBorder="1" applyAlignment="1">
      <alignment vertical="top" wrapText="1"/>
    </xf>
    <xf numFmtId="49" fontId="7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58" applyNumberFormat="1" applyFont="1" applyFill="1" applyBorder="1" applyAlignment="1" applyProtection="1">
      <alignment horizontal="right" wrapText="1"/>
      <protection/>
    </xf>
    <xf numFmtId="0" fontId="8" fillId="0" borderId="10" xfId="58" applyFont="1" applyFill="1" applyBorder="1" applyAlignment="1">
      <alignment horizontal="right" vertical="top" wrapText="1"/>
      <protection/>
    </xf>
    <xf numFmtId="197" fontId="8" fillId="0" borderId="0" xfId="58" applyNumberFormat="1" applyFont="1" applyFill="1" applyBorder="1" applyAlignment="1">
      <alignment horizontal="right" vertical="top" wrapText="1"/>
      <protection/>
    </xf>
    <xf numFmtId="0" fontId="8" fillId="0" borderId="0" xfId="42" applyNumberFormat="1" applyFont="1" applyFill="1" applyBorder="1" applyAlignment="1">
      <alignment horizontal="right" wrapText="1"/>
    </xf>
    <xf numFmtId="0" fontId="8" fillId="0" borderId="0" xfId="42" applyNumberFormat="1" applyFont="1" applyFill="1" applyAlignment="1">
      <alignment horizontal="right" wrapText="1"/>
    </xf>
    <xf numFmtId="191" fontId="7" fillId="0" borderId="10" xfId="58" applyNumberFormat="1" applyFont="1" applyFill="1" applyBorder="1" applyAlignment="1">
      <alignment horizontal="right" vertical="top" wrapText="1"/>
      <protection/>
    </xf>
    <xf numFmtId="199" fontId="7" fillId="0" borderId="0" xfId="58" applyNumberFormat="1" applyFont="1" applyFill="1" applyBorder="1" applyAlignment="1">
      <alignment horizontal="right" vertical="top" wrapText="1"/>
      <protection/>
    </xf>
    <xf numFmtId="171" fontId="7" fillId="0" borderId="12" xfId="42" applyNumberFormat="1" applyFont="1" applyFill="1" applyBorder="1" applyAlignment="1" applyProtection="1">
      <alignment horizontal="right" wrapText="1"/>
      <protection/>
    </xf>
    <xf numFmtId="0" fontId="7" fillId="0" borderId="10" xfId="58" applyNumberFormat="1" applyFont="1" applyFill="1" applyBorder="1" applyAlignment="1">
      <alignment horizontal="right" wrapText="1"/>
      <protection/>
    </xf>
    <xf numFmtId="0" fontId="7" fillId="0" borderId="0" xfId="58" applyNumberFormat="1" applyFont="1" applyFill="1" applyBorder="1" applyAlignment="1">
      <alignment horizontal="right" wrapText="1"/>
      <protection/>
    </xf>
    <xf numFmtId="0" fontId="7" fillId="0" borderId="0" xfId="58" applyNumberFormat="1" applyFont="1" applyFill="1" applyAlignment="1">
      <alignment horizontal="right" wrapText="1"/>
      <protection/>
    </xf>
    <xf numFmtId="0" fontId="9" fillId="0" borderId="10" xfId="42" applyNumberFormat="1" applyFont="1" applyFill="1" applyBorder="1" applyAlignment="1" applyProtection="1">
      <alignment horizontal="right" wrapText="1"/>
      <protection/>
    </xf>
    <xf numFmtId="0" fontId="8" fillId="0" borderId="0" xfId="59" applyFont="1" applyFill="1" applyBorder="1" applyAlignment="1">
      <alignment horizontal="right" vertical="top"/>
      <protection/>
    </xf>
    <xf numFmtId="0" fontId="8" fillId="0" borderId="12" xfId="42" applyNumberFormat="1" applyFont="1" applyFill="1" applyBorder="1" applyAlignment="1">
      <alignment horizontal="right" wrapText="1"/>
    </xf>
    <xf numFmtId="191" fontId="8" fillId="0" borderId="0" xfId="58" applyNumberFormat="1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right" vertical="top"/>
      <protection/>
    </xf>
    <xf numFmtId="0" fontId="8" fillId="0" borderId="0" xfId="59" applyNumberFormat="1" applyFont="1" applyFill="1" applyAlignment="1" applyProtection="1">
      <alignment horizontal="right" wrapText="1"/>
      <protection/>
    </xf>
    <xf numFmtId="0" fontId="11" fillId="0" borderId="1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191" fontId="8" fillId="0" borderId="0" xfId="59" applyNumberFormat="1" applyFont="1" applyFill="1" applyBorder="1" applyAlignment="1">
      <alignment horizontal="right" vertical="top"/>
      <protection/>
    </xf>
    <xf numFmtId="192" fontId="8" fillId="0" borderId="0" xfId="63" applyNumberFormat="1" applyFont="1" applyFill="1" applyBorder="1" applyAlignment="1" applyProtection="1">
      <alignment horizontal="right" vertical="top"/>
      <protection/>
    </xf>
    <xf numFmtId="191" fontId="7" fillId="0" borderId="0" xfId="60" applyNumberFormat="1" applyFont="1" applyFill="1" applyBorder="1" applyAlignment="1">
      <alignment horizontal="right" vertical="top" wrapText="1"/>
      <protection/>
    </xf>
    <xf numFmtId="191" fontId="7" fillId="0" borderId="10" xfId="60" applyNumberFormat="1" applyFont="1" applyFill="1" applyBorder="1" applyAlignment="1">
      <alignment horizontal="right" vertical="top" wrapText="1"/>
      <protection/>
    </xf>
    <xf numFmtId="0" fontId="7" fillId="0" borderId="0" xfId="63" applyNumberFormat="1" applyFont="1" applyFill="1" applyBorder="1" applyAlignment="1" applyProtection="1">
      <alignment horizontal="right" wrapText="1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6" fillId="0" borderId="0" xfId="58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vertical="top" wrapText="1"/>
      <protection/>
    </xf>
    <xf numFmtId="0" fontId="7" fillId="0" borderId="11" xfId="60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 10-02-03" xfId="57"/>
    <cellStyle name="Normal_budget for 03-04" xfId="58"/>
    <cellStyle name="Normal_BUDGET2000" xfId="59"/>
    <cellStyle name="Normal_BUDGET-2000" xfId="60"/>
    <cellStyle name="Normal_budgetDocNIC02-03" xfId="61"/>
    <cellStyle name="Normal_DEMAND17" xfId="62"/>
    <cellStyle name="Normal_RECEIP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19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dem10!$A$322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dem10!$B$322:$L$322</c:f>
              <c:numCache>
                <c:ptCount val="11"/>
                <c:pt idx="0">
                  <c:v>1.117</c:v>
                </c:pt>
                <c:pt idx="1">
                  <c:v>0</c:v>
                </c:pt>
                <c:pt idx="2">
                  <c:v>0</c:v>
                </c:pt>
                <c:pt idx="3">
                  <c:v>83264</c:v>
                </c:pt>
                <c:pt idx="4">
                  <c:v>0</c:v>
                </c:pt>
                <c:pt idx="5">
                  <c:v>102505</c:v>
                </c:pt>
                <c:pt idx="6">
                  <c:v>0</c:v>
                </c:pt>
                <c:pt idx="7">
                  <c:v>102505</c:v>
                </c:pt>
                <c:pt idx="8">
                  <c:v>0</c:v>
                </c:pt>
                <c:pt idx="9">
                  <c:v>143630</c:v>
                </c:pt>
                <c:pt idx="10">
                  <c:v>143630</c:v>
                </c:pt>
              </c:numCache>
            </c:numRef>
          </c:val>
        </c:ser>
        <c:ser>
          <c:idx val="1"/>
          <c:order val="1"/>
          <c:tx>
            <c:strRef>
              <c:f>dem10!$A$323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dem10!$B$323:$L$323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ser>
          <c:idx val="2"/>
          <c:order val="2"/>
          <c:tx>
            <c:strRef>
              <c:f>dem10!$A$324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dem10!$B$324:$L$324</c:f>
              <c:numCache>
                <c:ptCount val="11"/>
                <c:pt idx="0">
                  <c:v>2071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4685"/>
          <c:w val="0.05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19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dem10!$A$322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dem10!$B$322:$L$322</c:f>
              <c:numCache>
                <c:ptCount val="11"/>
                <c:pt idx="0">
                  <c:v>1.117</c:v>
                </c:pt>
                <c:pt idx="1">
                  <c:v>0</c:v>
                </c:pt>
                <c:pt idx="2">
                  <c:v>0</c:v>
                </c:pt>
                <c:pt idx="3">
                  <c:v>83264</c:v>
                </c:pt>
                <c:pt idx="4">
                  <c:v>0</c:v>
                </c:pt>
                <c:pt idx="5">
                  <c:v>102505</c:v>
                </c:pt>
                <c:pt idx="6">
                  <c:v>0</c:v>
                </c:pt>
                <c:pt idx="7">
                  <c:v>102505</c:v>
                </c:pt>
                <c:pt idx="8">
                  <c:v>0</c:v>
                </c:pt>
                <c:pt idx="9">
                  <c:v>143630</c:v>
                </c:pt>
                <c:pt idx="10">
                  <c:v>143630</c:v>
                </c:pt>
              </c:numCache>
            </c:numRef>
          </c:val>
        </c:ser>
        <c:ser>
          <c:idx val="1"/>
          <c:order val="1"/>
          <c:tx>
            <c:strRef>
              <c:f>dem10!$A$323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dem10!$B$323:$L$323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ser>
          <c:idx val="2"/>
          <c:order val="2"/>
          <c:tx>
            <c:strRef>
              <c:f>dem10!$A$324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dem10!$B$320:$L$321</c:f>
              <c:multiLvlStrCache>
                <c:ptCount val="11"/>
                <c:lvl>
                  <c:pt idx="0">
                    <c:v>00.00.78</c:v>
                  </c:pt>
                  <c:pt idx="1">
                    <c:v>State Govt. Contribution towards Contributory Pension Fund</c:v>
                  </c:pt>
                  <c:pt idx="2">
                    <c:v> -   </c:v>
                  </c:pt>
                  <c:pt idx="3">
                    <c:v>83264</c:v>
                  </c:pt>
                  <c:pt idx="4">
                    <c:v> -   </c:v>
                  </c:pt>
                  <c:pt idx="5">
                    <c:v>102505</c:v>
                  </c:pt>
                  <c:pt idx="6">
                    <c:v> -   </c:v>
                  </c:pt>
                  <c:pt idx="7">
                    <c:v>102505</c:v>
                  </c:pt>
                  <c:pt idx="8">
                    <c:v> -   </c:v>
                  </c:pt>
                  <c:pt idx="9">
                    <c:v>143630</c:v>
                  </c:pt>
                  <c:pt idx="10">
                    <c:v>143630</c:v>
                  </c:pt>
                </c:lvl>
                <c:lvl>
                  <c:pt idx="0">
                    <c:v>01.117</c:v>
                  </c:pt>
                  <c:pt idx="1">
                    <c:v>Government Contribution for Defined Contribution Pension Scheme</c:v>
                  </c:pt>
                </c:lvl>
              </c:multiLvlStrCache>
            </c:multiLvlStrRef>
          </c:cat>
          <c:val>
            <c:numRef>
              <c:f>dem10!$B$324:$L$324</c:f>
              <c:numCache>
                <c:ptCount val="11"/>
                <c:pt idx="0">
                  <c:v>2071</c:v>
                </c:pt>
                <c:pt idx="1">
                  <c:v>0</c:v>
                </c:pt>
                <c:pt idx="2">
                  <c:v>0</c:v>
                </c:pt>
                <c:pt idx="3">
                  <c:v>1728464</c:v>
                </c:pt>
                <c:pt idx="4">
                  <c:v>0</c:v>
                </c:pt>
                <c:pt idx="5">
                  <c:v>2382505</c:v>
                </c:pt>
                <c:pt idx="6">
                  <c:v>0</c:v>
                </c:pt>
                <c:pt idx="7">
                  <c:v>2382505</c:v>
                </c:pt>
                <c:pt idx="8">
                  <c:v>0</c:v>
                </c:pt>
                <c:pt idx="9">
                  <c:v>2809510</c:v>
                </c:pt>
                <c:pt idx="10">
                  <c:v>2809510</c:v>
                </c:pt>
              </c:numCache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125"/>
          <c:y val="0.4685"/>
          <c:w val="0.053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5"/>
  <sheetViews>
    <sheetView tabSelected="1" view="pageBreakPreview" zoomScaleNormal="85" zoomScaleSheetLayoutView="100" zoomScalePageLayoutView="0" workbookViewId="0" topLeftCell="A14">
      <selection activeCell="F27" sqref="F27"/>
    </sheetView>
  </sheetViews>
  <sheetFormatPr defaultColWidth="14.140625" defaultRowHeight="12.75"/>
  <cols>
    <col min="1" max="1" width="6.421875" style="66" customWidth="1"/>
    <col min="2" max="2" width="8.140625" style="75" customWidth="1"/>
    <col min="3" max="3" width="34.57421875" style="39" customWidth="1"/>
    <col min="4" max="4" width="8.57421875" style="39" customWidth="1"/>
    <col min="5" max="5" width="9.421875" style="35" customWidth="1"/>
    <col min="6" max="6" width="8.421875" style="39" customWidth="1"/>
    <col min="7" max="7" width="8.57421875" style="39" customWidth="1"/>
    <col min="8" max="8" width="8.57421875" style="40" customWidth="1"/>
    <col min="9" max="9" width="8.421875" style="35" customWidth="1"/>
    <col min="10" max="10" width="8.57421875" style="35" customWidth="1"/>
    <col min="11" max="11" width="9.140625" style="35" customWidth="1"/>
    <col min="12" max="12" width="8.421875" style="35" customWidth="1"/>
    <col min="13" max="16384" width="14.140625" style="39" customWidth="1"/>
  </cols>
  <sheetData>
    <row r="1" spans="1:12" ht="12.75" customHeight="1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6.75" customHeight="1">
      <c r="A3" s="41"/>
      <c r="B3" s="42"/>
      <c r="C3" s="1"/>
      <c r="D3" s="1"/>
      <c r="E3" s="2"/>
      <c r="F3" s="1"/>
      <c r="G3" s="1"/>
      <c r="H3" s="3"/>
      <c r="I3" s="2"/>
      <c r="J3" s="2"/>
      <c r="K3" s="2"/>
      <c r="L3" s="2"/>
    </row>
    <row r="4" spans="1:12" ht="12.75">
      <c r="A4" s="43"/>
      <c r="B4" s="44"/>
      <c r="C4" s="1"/>
      <c r="D4" s="4" t="s">
        <v>212</v>
      </c>
      <c r="E4" s="5"/>
      <c r="F4" s="1"/>
      <c r="G4" s="1"/>
      <c r="H4" s="3"/>
      <c r="I4" s="2"/>
      <c r="J4" s="2"/>
      <c r="K4" s="2"/>
      <c r="L4" s="2"/>
    </row>
    <row r="5" spans="1:12" ht="12.75">
      <c r="A5" s="43"/>
      <c r="B5" s="44"/>
      <c r="C5" s="1"/>
      <c r="D5" s="4" t="s">
        <v>225</v>
      </c>
      <c r="E5" s="6">
        <v>2020</v>
      </c>
      <c r="F5" s="7" t="s">
        <v>2</v>
      </c>
      <c r="G5" s="8"/>
      <c r="H5" s="3"/>
      <c r="I5" s="2"/>
      <c r="J5" s="2"/>
      <c r="K5" s="2"/>
      <c r="L5" s="2"/>
    </row>
    <row r="6" spans="1:12" ht="12.75">
      <c r="A6" s="43"/>
      <c r="B6" s="44"/>
      <c r="C6" s="1"/>
      <c r="D6" s="4" t="s">
        <v>3</v>
      </c>
      <c r="E6" s="6">
        <v>2030</v>
      </c>
      <c r="F6" s="7" t="s">
        <v>4</v>
      </c>
      <c r="G6" s="8"/>
      <c r="H6" s="3"/>
      <c r="I6" s="2"/>
      <c r="J6" s="2"/>
      <c r="K6" s="2"/>
      <c r="L6" s="2"/>
    </row>
    <row r="7" spans="1:12" s="45" customFormat="1" ht="12.75">
      <c r="A7" s="43"/>
      <c r="B7" s="44"/>
      <c r="C7" s="9"/>
      <c r="D7" s="9" t="s">
        <v>5</v>
      </c>
      <c r="E7" s="6">
        <v>2040</v>
      </c>
      <c r="F7" s="7" t="s">
        <v>6</v>
      </c>
      <c r="G7" s="10"/>
      <c r="H7" s="3"/>
      <c r="I7" s="2"/>
      <c r="J7" s="2"/>
      <c r="K7" s="2"/>
      <c r="L7" s="2"/>
    </row>
    <row r="8" spans="1:12" s="45" customFormat="1" ht="12.75">
      <c r="A8" s="43"/>
      <c r="B8" s="44"/>
      <c r="C8" s="9"/>
      <c r="D8" s="11"/>
      <c r="E8" s="12">
        <v>2045</v>
      </c>
      <c r="F8" s="288" t="s">
        <v>195</v>
      </c>
      <c r="G8" s="288"/>
      <c r="H8" s="288"/>
      <c r="I8" s="288"/>
      <c r="J8" s="288"/>
      <c r="K8" s="2"/>
      <c r="L8" s="2"/>
    </row>
    <row r="9" spans="1:12" s="45" customFormat="1" ht="12.75">
      <c r="A9" s="43"/>
      <c r="B9" s="44"/>
      <c r="C9" s="9"/>
      <c r="D9" s="11" t="s">
        <v>226</v>
      </c>
      <c r="E9" s="6">
        <v>2048</v>
      </c>
      <c r="F9" s="13" t="s">
        <v>7</v>
      </c>
      <c r="G9" s="14"/>
      <c r="H9" s="11"/>
      <c r="I9" s="15"/>
      <c r="J9" s="15"/>
      <c r="K9" s="15"/>
      <c r="L9" s="15"/>
    </row>
    <row r="10" spans="1:12" s="45" customFormat="1" ht="13.5">
      <c r="A10" s="43"/>
      <c r="B10" s="44"/>
      <c r="C10" s="9"/>
      <c r="D10" s="14"/>
      <c r="E10" s="139">
        <v>2049</v>
      </c>
      <c r="F10" s="140" t="s">
        <v>8</v>
      </c>
      <c r="G10" s="141"/>
      <c r="H10" s="131"/>
      <c r="I10" s="15"/>
      <c r="J10" s="15"/>
      <c r="K10" s="15"/>
      <c r="L10" s="15"/>
    </row>
    <row r="11" spans="1:12" s="45" customFormat="1" ht="12.75">
      <c r="A11" s="43"/>
      <c r="B11" s="44"/>
      <c r="C11" s="9"/>
      <c r="D11" s="11" t="s">
        <v>9</v>
      </c>
      <c r="E11" s="6">
        <v>2052</v>
      </c>
      <c r="F11" s="13" t="s">
        <v>10</v>
      </c>
      <c r="G11" s="14"/>
      <c r="H11" s="11"/>
      <c r="I11" s="15"/>
      <c r="J11" s="15"/>
      <c r="K11" s="15"/>
      <c r="L11" s="15"/>
    </row>
    <row r="12" spans="1:12" s="45" customFormat="1" ht="12.75">
      <c r="A12" s="43"/>
      <c r="B12" s="44"/>
      <c r="C12" s="9"/>
      <c r="D12" s="11"/>
      <c r="E12" s="6">
        <v>2054</v>
      </c>
      <c r="F12" s="13" t="s">
        <v>11</v>
      </c>
      <c r="G12" s="14"/>
      <c r="H12" s="11"/>
      <c r="I12" s="15"/>
      <c r="J12" s="15"/>
      <c r="K12" s="15"/>
      <c r="L12" s="15"/>
    </row>
    <row r="13" spans="1:12" s="45" customFormat="1" ht="12.75">
      <c r="A13" s="43"/>
      <c r="B13" s="44"/>
      <c r="C13" s="4"/>
      <c r="D13" s="16" t="s">
        <v>12</v>
      </c>
      <c r="E13" s="6">
        <v>2071</v>
      </c>
      <c r="F13" s="13" t="s">
        <v>13</v>
      </c>
      <c r="G13" s="14"/>
      <c r="H13" s="11"/>
      <c r="I13" s="15"/>
      <c r="J13" s="15"/>
      <c r="K13" s="15"/>
      <c r="L13" s="15"/>
    </row>
    <row r="14" spans="1:12" s="45" customFormat="1" ht="12.75">
      <c r="A14" s="43"/>
      <c r="B14" s="44"/>
      <c r="C14" s="4"/>
      <c r="D14" s="16"/>
      <c r="E14" s="6">
        <v>2075</v>
      </c>
      <c r="F14" s="13" t="s">
        <v>14</v>
      </c>
      <c r="G14" s="14"/>
      <c r="H14" s="11"/>
      <c r="I14" s="15"/>
      <c r="J14" s="15"/>
      <c r="K14" s="15"/>
      <c r="L14" s="15"/>
    </row>
    <row r="15" spans="1:12" s="45" customFormat="1" ht="12.75">
      <c r="A15" s="43"/>
      <c r="B15" s="44"/>
      <c r="C15" s="10"/>
      <c r="D15" s="11" t="s">
        <v>222</v>
      </c>
      <c r="E15" s="6">
        <v>2235</v>
      </c>
      <c r="F15" s="14" t="s">
        <v>15</v>
      </c>
      <c r="G15" s="14"/>
      <c r="H15" s="11"/>
      <c r="I15" s="15"/>
      <c r="J15" s="15"/>
      <c r="K15" s="15"/>
      <c r="L15" s="15"/>
    </row>
    <row r="16" spans="1:12" s="45" customFormat="1" ht="13.5">
      <c r="A16" s="43"/>
      <c r="B16" s="44"/>
      <c r="C16" s="10"/>
      <c r="D16" s="131" t="s">
        <v>214</v>
      </c>
      <c r="E16" s="142">
        <v>6003</v>
      </c>
      <c r="F16" s="143" t="s">
        <v>16</v>
      </c>
      <c r="G16" s="141"/>
      <c r="H16" s="131"/>
      <c r="I16" s="15"/>
      <c r="J16" s="15"/>
      <c r="K16" s="15"/>
      <c r="L16" s="15"/>
    </row>
    <row r="17" spans="1:12" s="45" customFormat="1" ht="13.5">
      <c r="A17" s="43"/>
      <c r="B17" s="44"/>
      <c r="C17" s="10"/>
      <c r="D17" s="131"/>
      <c r="E17" s="142">
        <v>6004</v>
      </c>
      <c r="F17" s="143" t="s">
        <v>17</v>
      </c>
      <c r="G17" s="141"/>
      <c r="H17" s="131"/>
      <c r="I17" s="15"/>
      <c r="J17" s="15"/>
      <c r="K17" s="15"/>
      <c r="L17" s="15"/>
    </row>
    <row r="18" spans="1:12" s="45" customFormat="1" ht="12.75">
      <c r="A18" s="43"/>
      <c r="B18" s="44"/>
      <c r="C18" s="10"/>
      <c r="D18" s="11" t="s">
        <v>213</v>
      </c>
      <c r="E18" s="110">
        <v>7610</v>
      </c>
      <c r="F18" s="111" t="s">
        <v>18</v>
      </c>
      <c r="G18" s="14"/>
      <c r="H18" s="11"/>
      <c r="I18" s="5"/>
      <c r="J18" s="5"/>
      <c r="K18" s="15"/>
      <c r="L18" s="15"/>
    </row>
    <row r="19" spans="1:12" s="45" customFormat="1" ht="12.75">
      <c r="A19" s="46" t="s">
        <v>280</v>
      </c>
      <c r="B19" s="44"/>
      <c r="C19" s="4"/>
      <c r="D19" s="16"/>
      <c r="E19" s="14"/>
      <c r="F19" s="14"/>
      <c r="G19" s="14"/>
      <c r="H19" s="11"/>
      <c r="I19" s="15"/>
      <c r="J19" s="15"/>
      <c r="K19" s="15"/>
      <c r="L19" s="15"/>
    </row>
    <row r="20" spans="1:12" ht="12.75">
      <c r="A20" s="47"/>
      <c r="B20" s="44"/>
      <c r="C20" s="8"/>
      <c r="D20" s="17"/>
      <c r="E20" s="2" t="s">
        <v>19</v>
      </c>
      <c r="F20" s="2" t="s">
        <v>20</v>
      </c>
      <c r="G20" s="2" t="s">
        <v>29</v>
      </c>
      <c r="H20" s="11"/>
      <c r="I20" s="5"/>
      <c r="J20" s="5"/>
      <c r="K20" s="5"/>
      <c r="L20" s="5"/>
    </row>
    <row r="21" spans="1:12" ht="12.75">
      <c r="A21" s="47"/>
      <c r="B21" s="44"/>
      <c r="C21" s="8"/>
      <c r="D21" s="6" t="s">
        <v>21</v>
      </c>
      <c r="E21" s="2">
        <f>L367</f>
        <v>2207179</v>
      </c>
      <c r="F21" s="2">
        <f>L501-L367</f>
        <v>767917</v>
      </c>
      <c r="G21" s="2">
        <f>F21+E21</f>
        <v>2975096</v>
      </c>
      <c r="H21" s="11"/>
      <c r="I21" s="5"/>
      <c r="J21" s="5"/>
      <c r="K21" s="5"/>
      <c r="L21" s="5"/>
    </row>
    <row r="22" spans="1:12" ht="12.75">
      <c r="A22" s="43"/>
      <c r="B22" s="44"/>
      <c r="C22" s="8"/>
      <c r="D22" s="2" t="s">
        <v>22</v>
      </c>
      <c r="E22" s="2">
        <f>L368</f>
        <v>10729684</v>
      </c>
      <c r="F22" s="2">
        <f>L502-L368</f>
        <v>4000</v>
      </c>
      <c r="G22" s="2">
        <f>F22+E22</f>
        <v>10733684</v>
      </c>
      <c r="H22" s="11"/>
      <c r="I22" s="5"/>
      <c r="J22" s="5"/>
      <c r="K22" s="5"/>
      <c r="L22" s="5"/>
    </row>
    <row r="23" spans="1:12" ht="12.75">
      <c r="A23" s="48" t="s">
        <v>207</v>
      </c>
      <c r="B23" s="44"/>
      <c r="C23" s="7"/>
      <c r="D23" s="5"/>
      <c r="E23" s="5"/>
      <c r="F23" s="5"/>
      <c r="G23" s="5"/>
      <c r="H23" s="11"/>
      <c r="I23" s="5"/>
      <c r="J23" s="5"/>
      <c r="K23" s="5"/>
      <c r="L23" s="5"/>
    </row>
    <row r="24" spans="1:12" ht="12.75">
      <c r="A24" s="49"/>
      <c r="B24" s="50"/>
      <c r="C24" s="51"/>
      <c r="D24" s="18"/>
      <c r="E24" s="18"/>
      <c r="F24" s="18"/>
      <c r="G24" s="18"/>
      <c r="H24" s="19"/>
      <c r="I24" s="216"/>
      <c r="J24" s="112"/>
      <c r="K24" s="113"/>
      <c r="L24" s="124" t="s">
        <v>265</v>
      </c>
    </row>
    <row r="25" spans="1:12" s="52" customFormat="1" ht="12.75">
      <c r="A25" s="250"/>
      <c r="B25" s="251"/>
      <c r="C25" s="53"/>
      <c r="D25" s="289" t="s">
        <v>23</v>
      </c>
      <c r="E25" s="289"/>
      <c r="F25" s="286" t="s">
        <v>24</v>
      </c>
      <c r="G25" s="286"/>
      <c r="H25" s="286" t="s">
        <v>25</v>
      </c>
      <c r="I25" s="286"/>
      <c r="J25" s="286" t="s">
        <v>24</v>
      </c>
      <c r="K25" s="286"/>
      <c r="L25" s="286"/>
    </row>
    <row r="26" spans="1:12" s="52" customFormat="1" ht="12.75">
      <c r="A26" s="47"/>
      <c r="B26" s="252"/>
      <c r="C26" s="53" t="s">
        <v>26</v>
      </c>
      <c r="D26" s="286" t="s">
        <v>259</v>
      </c>
      <c r="E26" s="286"/>
      <c r="F26" s="286" t="s">
        <v>268</v>
      </c>
      <c r="G26" s="286"/>
      <c r="H26" s="286" t="s">
        <v>268</v>
      </c>
      <c r="I26" s="286"/>
      <c r="J26" s="286" t="s">
        <v>279</v>
      </c>
      <c r="K26" s="286"/>
      <c r="L26" s="286"/>
    </row>
    <row r="27" spans="1:12" s="52" customFormat="1" ht="12.75">
      <c r="A27" s="253"/>
      <c r="B27" s="254"/>
      <c r="C27" s="255"/>
      <c r="D27" s="20" t="s">
        <v>27</v>
      </c>
      <c r="E27" s="20" t="s">
        <v>28</v>
      </c>
      <c r="F27" s="20" t="s">
        <v>27</v>
      </c>
      <c r="G27" s="20" t="s">
        <v>28</v>
      </c>
      <c r="H27" s="20" t="s">
        <v>27</v>
      </c>
      <c r="I27" s="20" t="s">
        <v>28</v>
      </c>
      <c r="J27" s="20" t="s">
        <v>27</v>
      </c>
      <c r="K27" s="20" t="s">
        <v>28</v>
      </c>
      <c r="L27" s="20" t="s">
        <v>29</v>
      </c>
    </row>
    <row r="28" spans="1:12" s="52" customFormat="1" ht="6.75" customHeight="1">
      <c r="A28" s="47"/>
      <c r="B28" s="252"/>
      <c r="C28" s="53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2.75" customHeight="1">
      <c r="A29" s="43"/>
      <c r="B29" s="44"/>
      <c r="C29" s="54" t="s">
        <v>30</v>
      </c>
      <c r="D29" s="16"/>
      <c r="E29" s="13"/>
      <c r="F29" s="16"/>
      <c r="G29" s="13"/>
      <c r="H29" s="16"/>
      <c r="I29" s="13"/>
      <c r="J29" s="16"/>
      <c r="K29" s="13"/>
      <c r="L29" s="22"/>
    </row>
    <row r="30" spans="1:12" ht="25.5">
      <c r="A30" s="43" t="s">
        <v>31</v>
      </c>
      <c r="B30" s="55">
        <v>2020</v>
      </c>
      <c r="C30" s="56" t="s">
        <v>2</v>
      </c>
      <c r="D30" s="16"/>
      <c r="E30" s="13"/>
      <c r="F30" s="16"/>
      <c r="G30" s="13"/>
      <c r="H30" s="16"/>
      <c r="I30" s="13"/>
      <c r="J30" s="16"/>
      <c r="K30" s="13"/>
      <c r="L30" s="22"/>
    </row>
    <row r="31" spans="1:12" ht="25.5" customHeight="1">
      <c r="A31" s="43"/>
      <c r="B31" s="57">
        <v>0.105</v>
      </c>
      <c r="C31" s="56" t="s">
        <v>244</v>
      </c>
      <c r="D31" s="16"/>
      <c r="E31" s="16"/>
      <c r="F31" s="16"/>
      <c r="G31" s="16"/>
      <c r="H31" s="28"/>
      <c r="I31" s="16"/>
      <c r="J31" s="16"/>
      <c r="K31" s="16"/>
      <c r="L31" s="16"/>
    </row>
    <row r="32" spans="1:12" ht="12.75" customHeight="1">
      <c r="A32" s="43"/>
      <c r="B32" s="58">
        <v>44</v>
      </c>
      <c r="C32" s="59" t="s">
        <v>32</v>
      </c>
      <c r="D32" s="16"/>
      <c r="E32" s="16"/>
      <c r="F32" s="16"/>
      <c r="G32" s="16"/>
      <c r="H32" s="28"/>
      <c r="I32" s="16"/>
      <c r="J32" s="16"/>
      <c r="K32" s="16"/>
      <c r="L32" s="16"/>
    </row>
    <row r="33" spans="1:12" ht="25.5">
      <c r="A33" s="43"/>
      <c r="B33" s="60" t="s">
        <v>33</v>
      </c>
      <c r="C33" s="59" t="s">
        <v>34</v>
      </c>
      <c r="D33" s="23">
        <v>0</v>
      </c>
      <c r="E33" s="24">
        <v>4406</v>
      </c>
      <c r="F33" s="23">
        <v>0</v>
      </c>
      <c r="G33" s="24">
        <v>5384</v>
      </c>
      <c r="H33" s="23">
        <v>0</v>
      </c>
      <c r="I33" s="24">
        <v>5384</v>
      </c>
      <c r="J33" s="23">
        <v>0</v>
      </c>
      <c r="K33" s="24">
        <v>6030</v>
      </c>
      <c r="L33" s="24">
        <f>SUM(J33:K33)</f>
        <v>6030</v>
      </c>
    </row>
    <row r="34" spans="1:12" ht="25.5">
      <c r="A34" s="43"/>
      <c r="B34" s="60" t="s">
        <v>35</v>
      </c>
      <c r="C34" s="59" t="s">
        <v>36</v>
      </c>
      <c r="D34" s="23">
        <v>0</v>
      </c>
      <c r="E34" s="24">
        <v>9</v>
      </c>
      <c r="F34" s="23">
        <v>0</v>
      </c>
      <c r="G34" s="24">
        <v>120</v>
      </c>
      <c r="H34" s="23">
        <v>0</v>
      </c>
      <c r="I34" s="24">
        <v>120</v>
      </c>
      <c r="J34" s="23">
        <v>0</v>
      </c>
      <c r="K34" s="24">
        <v>120</v>
      </c>
      <c r="L34" s="24">
        <f>SUM(J34:K34)</f>
        <v>120</v>
      </c>
    </row>
    <row r="35" spans="1:12" ht="25.5">
      <c r="A35" s="43"/>
      <c r="B35" s="60" t="s">
        <v>37</v>
      </c>
      <c r="C35" s="59" t="s">
        <v>38</v>
      </c>
      <c r="D35" s="23">
        <v>0</v>
      </c>
      <c r="E35" s="24">
        <v>526</v>
      </c>
      <c r="F35" s="23">
        <v>0</v>
      </c>
      <c r="G35" s="24">
        <v>750</v>
      </c>
      <c r="H35" s="23">
        <v>0</v>
      </c>
      <c r="I35" s="24">
        <v>750</v>
      </c>
      <c r="J35" s="23">
        <v>0</v>
      </c>
      <c r="K35" s="24">
        <v>750</v>
      </c>
      <c r="L35" s="24">
        <f>SUM(J35:K35)</f>
        <v>750</v>
      </c>
    </row>
    <row r="36" spans="1:12" ht="25.5">
      <c r="A36" s="43"/>
      <c r="B36" s="60" t="s">
        <v>39</v>
      </c>
      <c r="C36" s="59" t="s">
        <v>40</v>
      </c>
      <c r="D36" s="23">
        <v>0</v>
      </c>
      <c r="E36" s="24">
        <v>5339</v>
      </c>
      <c r="F36" s="23">
        <v>0</v>
      </c>
      <c r="G36" s="24">
        <v>6048</v>
      </c>
      <c r="H36" s="23">
        <v>0</v>
      </c>
      <c r="I36" s="24">
        <v>6048</v>
      </c>
      <c r="J36" s="23">
        <v>0</v>
      </c>
      <c r="K36" s="24">
        <f>6000-5500</f>
        <v>500</v>
      </c>
      <c r="L36" s="24">
        <f>SUM(J36:K36)</f>
        <v>500</v>
      </c>
    </row>
    <row r="37" spans="1:12" ht="12.75">
      <c r="A37" s="61" t="s">
        <v>29</v>
      </c>
      <c r="B37" s="125">
        <v>44</v>
      </c>
      <c r="C37" s="62" t="s">
        <v>32</v>
      </c>
      <c r="D37" s="217">
        <f aca="true" t="shared" si="0" ref="D37:L37">SUM(D33:D36)</f>
        <v>0</v>
      </c>
      <c r="E37" s="218">
        <f t="shared" si="0"/>
        <v>10280</v>
      </c>
      <c r="F37" s="217">
        <f t="shared" si="0"/>
        <v>0</v>
      </c>
      <c r="G37" s="218">
        <f t="shared" si="0"/>
        <v>12302</v>
      </c>
      <c r="H37" s="217">
        <f t="shared" si="0"/>
        <v>0</v>
      </c>
      <c r="I37" s="218">
        <f t="shared" si="0"/>
        <v>12302</v>
      </c>
      <c r="J37" s="217">
        <f t="shared" si="0"/>
        <v>0</v>
      </c>
      <c r="K37" s="218">
        <f t="shared" si="0"/>
        <v>7400</v>
      </c>
      <c r="L37" s="218">
        <f t="shared" si="0"/>
        <v>7400</v>
      </c>
    </row>
    <row r="38" spans="1:12" ht="0.75" customHeight="1">
      <c r="A38" s="43"/>
      <c r="B38" s="58"/>
      <c r="C38" s="59"/>
      <c r="D38" s="16"/>
      <c r="E38" s="16"/>
      <c r="F38" s="16"/>
      <c r="G38" s="16"/>
      <c r="H38" s="109"/>
      <c r="I38" s="109"/>
      <c r="J38" s="109"/>
      <c r="K38" s="16"/>
      <c r="L38" s="16"/>
    </row>
    <row r="39" spans="1:12" ht="12.75">
      <c r="A39" s="43"/>
      <c r="B39" s="58">
        <v>66</v>
      </c>
      <c r="C39" s="59" t="s">
        <v>41</v>
      </c>
      <c r="D39" s="16"/>
      <c r="E39" s="16"/>
      <c r="F39" s="16"/>
      <c r="G39" s="16"/>
      <c r="H39" s="109"/>
      <c r="I39" s="109"/>
      <c r="J39" s="109"/>
      <c r="K39" s="16"/>
      <c r="L39" s="16"/>
    </row>
    <row r="40" spans="1:12" ht="25.5">
      <c r="A40" s="43"/>
      <c r="B40" s="60" t="s">
        <v>42</v>
      </c>
      <c r="C40" s="59" t="s">
        <v>34</v>
      </c>
      <c r="D40" s="23">
        <v>0</v>
      </c>
      <c r="E40" s="24">
        <v>3300</v>
      </c>
      <c r="F40" s="23">
        <v>0</v>
      </c>
      <c r="G40" s="24">
        <v>3560</v>
      </c>
      <c r="H40" s="23">
        <v>0</v>
      </c>
      <c r="I40" s="24">
        <v>3560</v>
      </c>
      <c r="J40" s="23">
        <v>0</v>
      </c>
      <c r="K40" s="24">
        <v>3610</v>
      </c>
      <c r="L40" s="24">
        <f>SUM(J40:K40)</f>
        <v>3610</v>
      </c>
    </row>
    <row r="41" spans="1:12" ht="25.5">
      <c r="A41" s="43"/>
      <c r="B41" s="60" t="s">
        <v>43</v>
      </c>
      <c r="C41" s="59" t="s">
        <v>36</v>
      </c>
      <c r="D41" s="23">
        <v>0</v>
      </c>
      <c r="E41" s="24">
        <v>30</v>
      </c>
      <c r="F41" s="23">
        <v>0</v>
      </c>
      <c r="G41" s="24">
        <v>55</v>
      </c>
      <c r="H41" s="23">
        <v>0</v>
      </c>
      <c r="I41" s="24">
        <v>55</v>
      </c>
      <c r="J41" s="23">
        <v>0</v>
      </c>
      <c r="K41" s="24">
        <v>55</v>
      </c>
      <c r="L41" s="24">
        <f>SUM(J41:K41)</f>
        <v>55</v>
      </c>
    </row>
    <row r="42" spans="1:12" ht="25.5">
      <c r="A42" s="43"/>
      <c r="B42" s="60" t="s">
        <v>47</v>
      </c>
      <c r="C42" s="59" t="s">
        <v>38</v>
      </c>
      <c r="D42" s="23">
        <v>0</v>
      </c>
      <c r="E42" s="24">
        <v>155</v>
      </c>
      <c r="F42" s="23">
        <v>0</v>
      </c>
      <c r="G42" s="24">
        <v>230</v>
      </c>
      <c r="H42" s="23">
        <v>0</v>
      </c>
      <c r="I42" s="24">
        <v>230</v>
      </c>
      <c r="J42" s="23">
        <v>0</v>
      </c>
      <c r="K42" s="24">
        <v>230</v>
      </c>
      <c r="L42" s="24">
        <f>SUM(J42:K42)</f>
        <v>230</v>
      </c>
    </row>
    <row r="43" spans="1:12" ht="12.75">
      <c r="A43" s="43" t="s">
        <v>29</v>
      </c>
      <c r="B43" s="58">
        <v>66</v>
      </c>
      <c r="C43" s="59" t="s">
        <v>41</v>
      </c>
      <c r="D43" s="217">
        <f aca="true" t="shared" si="1" ref="D43:L43">SUM(D40:D42)</f>
        <v>0</v>
      </c>
      <c r="E43" s="218">
        <f t="shared" si="1"/>
        <v>3485</v>
      </c>
      <c r="F43" s="217">
        <f t="shared" si="1"/>
        <v>0</v>
      </c>
      <c r="G43" s="218">
        <f t="shared" si="1"/>
        <v>3845</v>
      </c>
      <c r="H43" s="217">
        <f t="shared" si="1"/>
        <v>0</v>
      </c>
      <c r="I43" s="218">
        <f t="shared" si="1"/>
        <v>3845</v>
      </c>
      <c r="J43" s="217">
        <f t="shared" si="1"/>
        <v>0</v>
      </c>
      <c r="K43" s="218">
        <f t="shared" si="1"/>
        <v>3895</v>
      </c>
      <c r="L43" s="218">
        <f t="shared" si="1"/>
        <v>3895</v>
      </c>
    </row>
    <row r="44" spans="1:12" ht="25.5" customHeight="1">
      <c r="A44" s="43" t="s">
        <v>29</v>
      </c>
      <c r="B44" s="57">
        <v>0.105</v>
      </c>
      <c r="C44" s="56" t="s">
        <v>244</v>
      </c>
      <c r="D44" s="217">
        <f aca="true" t="shared" si="2" ref="D44:L44">D43+D37</f>
        <v>0</v>
      </c>
      <c r="E44" s="218">
        <f t="shared" si="2"/>
        <v>13765</v>
      </c>
      <c r="F44" s="217">
        <f t="shared" si="2"/>
        <v>0</v>
      </c>
      <c r="G44" s="218">
        <f t="shared" si="2"/>
        <v>16147</v>
      </c>
      <c r="H44" s="217">
        <f t="shared" si="2"/>
        <v>0</v>
      </c>
      <c r="I44" s="218">
        <f t="shared" si="2"/>
        <v>16147</v>
      </c>
      <c r="J44" s="217">
        <f t="shared" si="2"/>
        <v>0</v>
      </c>
      <c r="K44" s="218">
        <f t="shared" si="2"/>
        <v>11295</v>
      </c>
      <c r="L44" s="218">
        <f t="shared" si="2"/>
        <v>11295</v>
      </c>
    </row>
    <row r="45" spans="1:12" ht="38.25">
      <c r="A45" s="43" t="s">
        <v>29</v>
      </c>
      <c r="B45" s="55">
        <v>2020</v>
      </c>
      <c r="C45" s="56" t="s">
        <v>236</v>
      </c>
      <c r="D45" s="25">
        <f aca="true" t="shared" si="3" ref="D45:L45">D44</f>
        <v>0</v>
      </c>
      <c r="E45" s="26">
        <f t="shared" si="3"/>
        <v>13765</v>
      </c>
      <c r="F45" s="25">
        <f t="shared" si="3"/>
        <v>0</v>
      </c>
      <c r="G45" s="26">
        <f t="shared" si="3"/>
        <v>16147</v>
      </c>
      <c r="H45" s="25">
        <f t="shared" si="3"/>
        <v>0</v>
      </c>
      <c r="I45" s="26">
        <f t="shared" si="3"/>
        <v>16147</v>
      </c>
      <c r="J45" s="25">
        <f t="shared" si="3"/>
        <v>0</v>
      </c>
      <c r="K45" s="26">
        <f t="shared" si="3"/>
        <v>11295</v>
      </c>
      <c r="L45" s="26">
        <f t="shared" si="3"/>
        <v>11295</v>
      </c>
    </row>
    <row r="46" spans="1:12" ht="12.75">
      <c r="A46" s="43"/>
      <c r="B46" s="55"/>
      <c r="C46" s="59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43" t="s">
        <v>31</v>
      </c>
      <c r="B47" s="55">
        <v>2030</v>
      </c>
      <c r="C47" s="56" t="s">
        <v>4</v>
      </c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43"/>
      <c r="B48" s="65">
        <v>1</v>
      </c>
      <c r="C48" s="59" t="s">
        <v>49</v>
      </c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43"/>
      <c r="B49" s="57">
        <v>1.101</v>
      </c>
      <c r="C49" s="56" t="s">
        <v>50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25.5">
      <c r="A50" s="43"/>
      <c r="B50" s="60" t="s">
        <v>51</v>
      </c>
      <c r="C50" s="68" t="s">
        <v>52</v>
      </c>
      <c r="D50" s="25">
        <v>0</v>
      </c>
      <c r="E50" s="26">
        <v>972</v>
      </c>
      <c r="F50" s="25">
        <v>0</v>
      </c>
      <c r="G50" s="26">
        <v>1500</v>
      </c>
      <c r="H50" s="25">
        <v>0</v>
      </c>
      <c r="I50" s="26">
        <v>1500</v>
      </c>
      <c r="J50" s="25">
        <v>0</v>
      </c>
      <c r="K50" s="26">
        <v>1500</v>
      </c>
      <c r="L50" s="26">
        <f>SUM(J50:K50)</f>
        <v>1500</v>
      </c>
    </row>
    <row r="51" spans="1:12" ht="12.75">
      <c r="A51" s="43" t="s">
        <v>29</v>
      </c>
      <c r="B51" s="57">
        <v>1.101</v>
      </c>
      <c r="C51" s="56" t="s">
        <v>50</v>
      </c>
      <c r="D51" s="217">
        <f aca="true" t="shared" si="4" ref="D51:L52">D50</f>
        <v>0</v>
      </c>
      <c r="E51" s="218">
        <f t="shared" si="4"/>
        <v>972</v>
      </c>
      <c r="F51" s="217">
        <f t="shared" si="4"/>
        <v>0</v>
      </c>
      <c r="G51" s="218">
        <f t="shared" si="4"/>
        <v>1500</v>
      </c>
      <c r="H51" s="217">
        <f t="shared" si="4"/>
        <v>0</v>
      </c>
      <c r="I51" s="218">
        <f t="shared" si="4"/>
        <v>1500</v>
      </c>
      <c r="J51" s="217">
        <f t="shared" si="4"/>
        <v>0</v>
      </c>
      <c r="K51" s="218">
        <f t="shared" si="4"/>
        <v>1500</v>
      </c>
      <c r="L51" s="218">
        <f t="shared" si="4"/>
        <v>1500</v>
      </c>
    </row>
    <row r="52" spans="1:12" ht="12.75">
      <c r="A52" s="43" t="s">
        <v>29</v>
      </c>
      <c r="B52" s="65">
        <v>1</v>
      </c>
      <c r="C52" s="59" t="s">
        <v>49</v>
      </c>
      <c r="D52" s="25">
        <f t="shared" si="4"/>
        <v>0</v>
      </c>
      <c r="E52" s="26">
        <f t="shared" si="4"/>
        <v>972</v>
      </c>
      <c r="F52" s="25">
        <f t="shared" si="4"/>
        <v>0</v>
      </c>
      <c r="G52" s="26">
        <f t="shared" si="4"/>
        <v>1500</v>
      </c>
      <c r="H52" s="25">
        <f t="shared" si="4"/>
        <v>0</v>
      </c>
      <c r="I52" s="26">
        <f t="shared" si="4"/>
        <v>1500</v>
      </c>
      <c r="J52" s="25">
        <f t="shared" si="4"/>
        <v>0</v>
      </c>
      <c r="K52" s="26">
        <f t="shared" si="4"/>
        <v>1500</v>
      </c>
      <c r="L52" s="26">
        <f t="shared" si="4"/>
        <v>1500</v>
      </c>
    </row>
    <row r="53" spans="2:12" ht="12.75">
      <c r="B53" s="67"/>
      <c r="C53" s="64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2.75">
      <c r="B54" s="65">
        <v>2</v>
      </c>
      <c r="C54" s="59" t="s">
        <v>53</v>
      </c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2.75">
      <c r="A55" s="43"/>
      <c r="B55" s="57">
        <v>2.101</v>
      </c>
      <c r="C55" s="56" t="s">
        <v>50</v>
      </c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25.5">
      <c r="A56" s="43"/>
      <c r="B56" s="60" t="s">
        <v>54</v>
      </c>
      <c r="C56" s="68" t="s">
        <v>55</v>
      </c>
      <c r="D56" s="25">
        <v>0</v>
      </c>
      <c r="E56" s="26">
        <v>286</v>
      </c>
      <c r="F56" s="25">
        <v>0</v>
      </c>
      <c r="G56" s="26">
        <v>500</v>
      </c>
      <c r="H56" s="25">
        <v>0</v>
      </c>
      <c r="I56" s="26">
        <v>500</v>
      </c>
      <c r="J56" s="25">
        <v>0</v>
      </c>
      <c r="K56" s="26">
        <v>500</v>
      </c>
      <c r="L56" s="26">
        <f>SUM(J56:K56)</f>
        <v>500</v>
      </c>
    </row>
    <row r="57" spans="1:12" ht="12.75">
      <c r="A57" s="66" t="s">
        <v>29</v>
      </c>
      <c r="B57" s="69">
        <v>2.101</v>
      </c>
      <c r="C57" s="70" t="s">
        <v>50</v>
      </c>
      <c r="D57" s="25">
        <f aca="true" t="shared" si="5" ref="D57:L58">D56</f>
        <v>0</v>
      </c>
      <c r="E57" s="26">
        <f t="shared" si="5"/>
        <v>286</v>
      </c>
      <c r="F57" s="25">
        <f t="shared" si="5"/>
        <v>0</v>
      </c>
      <c r="G57" s="26">
        <f t="shared" si="5"/>
        <v>500</v>
      </c>
      <c r="H57" s="25">
        <f t="shared" si="5"/>
        <v>0</v>
      </c>
      <c r="I57" s="26">
        <f t="shared" si="5"/>
        <v>500</v>
      </c>
      <c r="J57" s="25">
        <f t="shared" si="5"/>
        <v>0</v>
      </c>
      <c r="K57" s="26">
        <f t="shared" si="5"/>
        <v>500</v>
      </c>
      <c r="L57" s="26">
        <f t="shared" si="5"/>
        <v>500</v>
      </c>
    </row>
    <row r="58" spans="1:12" ht="12.75">
      <c r="A58" s="66" t="s">
        <v>29</v>
      </c>
      <c r="B58" s="67">
        <v>2</v>
      </c>
      <c r="C58" s="64" t="s">
        <v>56</v>
      </c>
      <c r="D58" s="25">
        <f t="shared" si="5"/>
        <v>0</v>
      </c>
      <c r="E58" s="26">
        <f t="shared" si="5"/>
        <v>286</v>
      </c>
      <c r="F58" s="25">
        <f t="shared" si="5"/>
        <v>0</v>
      </c>
      <c r="G58" s="26">
        <f t="shared" si="5"/>
        <v>500</v>
      </c>
      <c r="H58" s="25">
        <f t="shared" si="5"/>
        <v>0</v>
      </c>
      <c r="I58" s="26">
        <f t="shared" si="5"/>
        <v>500</v>
      </c>
      <c r="J58" s="25">
        <f t="shared" si="5"/>
        <v>0</v>
      </c>
      <c r="K58" s="26">
        <f t="shared" si="5"/>
        <v>500</v>
      </c>
      <c r="L58" s="26">
        <f t="shared" si="5"/>
        <v>500</v>
      </c>
    </row>
    <row r="59" spans="1:12" ht="12.75">
      <c r="A59" s="66" t="s">
        <v>29</v>
      </c>
      <c r="B59" s="71">
        <v>2030</v>
      </c>
      <c r="C59" s="70" t="s">
        <v>4</v>
      </c>
      <c r="D59" s="25">
        <f aca="true" t="shared" si="6" ref="D59:L59">D58+D52</f>
        <v>0</v>
      </c>
      <c r="E59" s="26">
        <f t="shared" si="6"/>
        <v>1258</v>
      </c>
      <c r="F59" s="25">
        <f t="shared" si="6"/>
        <v>0</v>
      </c>
      <c r="G59" s="26">
        <f t="shared" si="6"/>
        <v>2000</v>
      </c>
      <c r="H59" s="25">
        <f t="shared" si="6"/>
        <v>0</v>
      </c>
      <c r="I59" s="26">
        <f t="shared" si="6"/>
        <v>2000</v>
      </c>
      <c r="J59" s="25">
        <f t="shared" si="6"/>
        <v>0</v>
      </c>
      <c r="K59" s="26">
        <f t="shared" si="6"/>
        <v>2000</v>
      </c>
      <c r="L59" s="26">
        <f t="shared" si="6"/>
        <v>2000</v>
      </c>
    </row>
    <row r="60" spans="1:12" ht="12.75">
      <c r="A60" s="43"/>
      <c r="B60" s="55"/>
      <c r="C60" s="59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66" t="s">
        <v>31</v>
      </c>
      <c r="B61" s="55">
        <v>2040</v>
      </c>
      <c r="C61" s="56" t="s">
        <v>6</v>
      </c>
      <c r="D61" s="29"/>
      <c r="E61" s="29"/>
      <c r="F61" s="29"/>
      <c r="G61" s="29"/>
      <c r="H61" s="29"/>
      <c r="I61" s="29"/>
      <c r="J61" s="29"/>
      <c r="K61" s="29"/>
      <c r="L61" s="29"/>
    </row>
    <row r="62" spans="2:12" ht="12.75">
      <c r="B62" s="69">
        <v>0.101</v>
      </c>
      <c r="C62" s="70" t="s">
        <v>44</v>
      </c>
      <c r="D62" s="29"/>
      <c r="E62" s="29"/>
      <c r="F62" s="29"/>
      <c r="G62" s="29"/>
      <c r="H62" s="29"/>
      <c r="I62" s="29"/>
      <c r="J62" s="29"/>
      <c r="K62" s="29"/>
      <c r="L62" s="29"/>
    </row>
    <row r="63" spans="2:12" ht="12.75">
      <c r="B63" s="63">
        <v>44</v>
      </c>
      <c r="C63" s="64" t="s">
        <v>32</v>
      </c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5.5">
      <c r="A64" s="43"/>
      <c r="B64" s="60" t="s">
        <v>33</v>
      </c>
      <c r="C64" s="59" t="s">
        <v>34</v>
      </c>
      <c r="D64" s="23">
        <v>0</v>
      </c>
      <c r="E64" s="24">
        <v>22034</v>
      </c>
      <c r="F64" s="23">
        <v>0</v>
      </c>
      <c r="G64" s="24">
        <v>28272</v>
      </c>
      <c r="H64" s="23">
        <v>0</v>
      </c>
      <c r="I64" s="24">
        <v>28272</v>
      </c>
      <c r="J64" s="23">
        <v>0</v>
      </c>
      <c r="K64" s="24">
        <v>29362</v>
      </c>
      <c r="L64" s="24">
        <f>SUM(J64:K64)</f>
        <v>29362</v>
      </c>
    </row>
    <row r="65" spans="1:12" ht="15" customHeight="1">
      <c r="A65" s="43"/>
      <c r="B65" s="60" t="s">
        <v>35</v>
      </c>
      <c r="C65" s="59" t="s">
        <v>36</v>
      </c>
      <c r="D65" s="23">
        <v>0</v>
      </c>
      <c r="E65" s="24">
        <v>251</v>
      </c>
      <c r="F65" s="23">
        <v>0</v>
      </c>
      <c r="G65" s="24">
        <v>400</v>
      </c>
      <c r="H65" s="23">
        <v>0</v>
      </c>
      <c r="I65" s="24">
        <v>400</v>
      </c>
      <c r="J65" s="23">
        <v>0</v>
      </c>
      <c r="K65" s="24">
        <v>400</v>
      </c>
      <c r="L65" s="24">
        <f>SUM(J65:K65)</f>
        <v>400</v>
      </c>
    </row>
    <row r="66" spans="1:12" ht="15" customHeight="1">
      <c r="A66" s="43"/>
      <c r="B66" s="60" t="s">
        <v>37</v>
      </c>
      <c r="C66" s="59" t="s">
        <v>38</v>
      </c>
      <c r="D66" s="30">
        <v>0</v>
      </c>
      <c r="E66" s="31">
        <v>3105</v>
      </c>
      <c r="F66" s="30">
        <v>0</v>
      </c>
      <c r="G66" s="31">
        <v>3600</v>
      </c>
      <c r="H66" s="30">
        <v>0</v>
      </c>
      <c r="I66" s="31">
        <v>3600</v>
      </c>
      <c r="J66" s="30">
        <v>0</v>
      </c>
      <c r="K66" s="31">
        <v>3600</v>
      </c>
      <c r="L66" s="31">
        <f>SUM(J66:K66)</f>
        <v>3600</v>
      </c>
    </row>
    <row r="67" spans="1:12" ht="15" customHeight="1">
      <c r="A67" s="43"/>
      <c r="B67" s="60" t="s">
        <v>45</v>
      </c>
      <c r="C67" s="59" t="s">
        <v>46</v>
      </c>
      <c r="D67" s="23">
        <v>0</v>
      </c>
      <c r="E67" s="24">
        <v>317</v>
      </c>
      <c r="F67" s="23">
        <v>0</v>
      </c>
      <c r="G67" s="24">
        <v>400</v>
      </c>
      <c r="H67" s="23">
        <v>0</v>
      </c>
      <c r="I67" s="24">
        <v>400</v>
      </c>
      <c r="J67" s="23">
        <v>0</v>
      </c>
      <c r="K67" s="24">
        <v>400</v>
      </c>
      <c r="L67" s="24">
        <f>SUM(J67:K67)</f>
        <v>400</v>
      </c>
    </row>
    <row r="68" spans="1:12" ht="15" customHeight="1">
      <c r="A68" s="43"/>
      <c r="B68" s="60" t="s">
        <v>39</v>
      </c>
      <c r="C68" s="59" t="s">
        <v>40</v>
      </c>
      <c r="D68" s="25">
        <v>0</v>
      </c>
      <c r="E68" s="26">
        <v>4411</v>
      </c>
      <c r="F68" s="25">
        <v>0</v>
      </c>
      <c r="G68" s="26">
        <v>5200</v>
      </c>
      <c r="H68" s="25">
        <v>0</v>
      </c>
      <c r="I68" s="26">
        <v>5200</v>
      </c>
      <c r="J68" s="25">
        <v>0</v>
      </c>
      <c r="K68" s="26">
        <v>5200</v>
      </c>
      <c r="L68" s="26">
        <f>SUM(J68:K68)</f>
        <v>5200</v>
      </c>
    </row>
    <row r="69" spans="1:12" ht="15" customHeight="1">
      <c r="A69" s="61" t="s">
        <v>29</v>
      </c>
      <c r="B69" s="125">
        <v>44</v>
      </c>
      <c r="C69" s="62" t="s">
        <v>32</v>
      </c>
      <c r="D69" s="217">
        <f aca="true" t="shared" si="7" ref="D69:L69">SUM(D64:D68)</f>
        <v>0</v>
      </c>
      <c r="E69" s="218">
        <f t="shared" si="7"/>
        <v>30118</v>
      </c>
      <c r="F69" s="217">
        <f t="shared" si="7"/>
        <v>0</v>
      </c>
      <c r="G69" s="218">
        <f t="shared" si="7"/>
        <v>37872</v>
      </c>
      <c r="H69" s="217">
        <f t="shared" si="7"/>
        <v>0</v>
      </c>
      <c r="I69" s="218">
        <f t="shared" si="7"/>
        <v>37872</v>
      </c>
      <c r="J69" s="217">
        <f t="shared" si="7"/>
        <v>0</v>
      </c>
      <c r="K69" s="218">
        <f t="shared" si="7"/>
        <v>38962</v>
      </c>
      <c r="L69" s="218">
        <f t="shared" si="7"/>
        <v>38962</v>
      </c>
    </row>
    <row r="70" spans="1:12" ht="3" customHeight="1">
      <c r="A70" s="43"/>
      <c r="B70" s="60"/>
      <c r="C70" s="59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5" customHeight="1">
      <c r="A71" s="43"/>
      <c r="B71" s="58">
        <v>66</v>
      </c>
      <c r="C71" s="59" t="s">
        <v>41</v>
      </c>
      <c r="D71" s="32"/>
      <c r="E71" s="32"/>
      <c r="F71" s="32"/>
      <c r="G71" s="32"/>
      <c r="H71" s="32"/>
      <c r="I71" s="32"/>
      <c r="J71" s="32"/>
      <c r="K71" s="32"/>
      <c r="L71" s="32"/>
    </row>
    <row r="72" spans="2:12" ht="15" customHeight="1">
      <c r="B72" s="60" t="s">
        <v>42</v>
      </c>
      <c r="C72" s="59" t="s">
        <v>34</v>
      </c>
      <c r="D72" s="30">
        <v>0</v>
      </c>
      <c r="E72" s="31">
        <v>4978</v>
      </c>
      <c r="F72" s="30">
        <v>0</v>
      </c>
      <c r="G72" s="31">
        <v>5769</v>
      </c>
      <c r="H72" s="30">
        <v>0</v>
      </c>
      <c r="I72" s="31">
        <v>5769</v>
      </c>
      <c r="J72" s="30">
        <v>0</v>
      </c>
      <c r="K72" s="31">
        <v>5527</v>
      </c>
      <c r="L72" s="31">
        <f>SUM(J72:K72)</f>
        <v>5527</v>
      </c>
    </row>
    <row r="73" spans="2:12" ht="15" customHeight="1">
      <c r="B73" s="60" t="s">
        <v>43</v>
      </c>
      <c r="C73" s="59" t="s">
        <v>36</v>
      </c>
      <c r="D73" s="30">
        <v>0</v>
      </c>
      <c r="E73" s="31">
        <v>270</v>
      </c>
      <c r="F73" s="30">
        <v>0</v>
      </c>
      <c r="G73" s="31">
        <v>200</v>
      </c>
      <c r="H73" s="30">
        <v>0</v>
      </c>
      <c r="I73" s="31">
        <v>200</v>
      </c>
      <c r="J73" s="30">
        <v>0</v>
      </c>
      <c r="K73" s="31">
        <v>200</v>
      </c>
      <c r="L73" s="31">
        <f>SUM(J73:K73)</f>
        <v>200</v>
      </c>
    </row>
    <row r="74" spans="2:12" ht="15" customHeight="1">
      <c r="B74" s="72" t="s">
        <v>47</v>
      </c>
      <c r="C74" s="64" t="s">
        <v>38</v>
      </c>
      <c r="D74" s="30">
        <v>0</v>
      </c>
      <c r="E74" s="31">
        <v>890</v>
      </c>
      <c r="F74" s="30">
        <v>0</v>
      </c>
      <c r="G74" s="31">
        <v>810</v>
      </c>
      <c r="H74" s="30">
        <v>0</v>
      </c>
      <c r="I74" s="31">
        <v>810</v>
      </c>
      <c r="J74" s="30">
        <v>0</v>
      </c>
      <c r="K74" s="31">
        <v>810</v>
      </c>
      <c r="L74" s="31">
        <f>SUM(J74:K74)</f>
        <v>810</v>
      </c>
    </row>
    <row r="75" spans="2:12" ht="25.5">
      <c r="B75" s="72" t="s">
        <v>48</v>
      </c>
      <c r="C75" s="64" t="s">
        <v>46</v>
      </c>
      <c r="D75" s="30">
        <v>0</v>
      </c>
      <c r="E75" s="31">
        <v>170</v>
      </c>
      <c r="F75" s="30">
        <v>0</v>
      </c>
      <c r="G75" s="31">
        <v>530</v>
      </c>
      <c r="H75" s="30">
        <v>0</v>
      </c>
      <c r="I75" s="31">
        <v>530</v>
      </c>
      <c r="J75" s="30">
        <v>0</v>
      </c>
      <c r="K75" s="31">
        <v>530</v>
      </c>
      <c r="L75" s="31">
        <f>SUM(J75:K75)</f>
        <v>530</v>
      </c>
    </row>
    <row r="76" spans="1:12" ht="15" customHeight="1">
      <c r="A76" s="66" t="s">
        <v>29</v>
      </c>
      <c r="B76" s="63">
        <v>66</v>
      </c>
      <c r="C76" s="64" t="s">
        <v>41</v>
      </c>
      <c r="D76" s="217">
        <f aca="true" t="shared" si="8" ref="D76:L76">SUM(D72:D75)</f>
        <v>0</v>
      </c>
      <c r="E76" s="218">
        <f t="shared" si="8"/>
        <v>6308</v>
      </c>
      <c r="F76" s="217">
        <f t="shared" si="8"/>
        <v>0</v>
      </c>
      <c r="G76" s="218">
        <f t="shared" si="8"/>
        <v>7309</v>
      </c>
      <c r="H76" s="217">
        <f t="shared" si="8"/>
        <v>0</v>
      </c>
      <c r="I76" s="218">
        <f t="shared" si="8"/>
        <v>7309</v>
      </c>
      <c r="J76" s="217">
        <f t="shared" si="8"/>
        <v>0</v>
      </c>
      <c r="K76" s="218">
        <f t="shared" si="8"/>
        <v>7067</v>
      </c>
      <c r="L76" s="218">
        <f t="shared" si="8"/>
        <v>7067</v>
      </c>
    </row>
    <row r="77" spans="2:12" ht="12.75">
      <c r="B77" s="63"/>
      <c r="C77" s="64"/>
      <c r="D77" s="33"/>
      <c r="E77" s="34"/>
      <c r="F77" s="33"/>
      <c r="G77" s="34"/>
      <c r="H77" s="33"/>
      <c r="I77" s="34"/>
      <c r="J77" s="33"/>
      <c r="K77" s="34"/>
      <c r="L77" s="34"/>
    </row>
    <row r="78" spans="1:12" ht="12.75">
      <c r="A78" s="43"/>
      <c r="B78" s="58">
        <v>81</v>
      </c>
      <c r="C78" s="59" t="s">
        <v>276</v>
      </c>
      <c r="D78" s="23"/>
      <c r="E78" s="24"/>
      <c r="F78" s="23"/>
      <c r="G78" s="24"/>
      <c r="H78" s="23"/>
      <c r="I78" s="24"/>
      <c r="J78" s="23"/>
      <c r="K78" s="24"/>
      <c r="L78" s="24"/>
    </row>
    <row r="79" spans="1:12" ht="12.75" customHeight="1">
      <c r="A79" s="43"/>
      <c r="B79" s="58" t="s">
        <v>261</v>
      </c>
      <c r="C79" s="59" t="s">
        <v>260</v>
      </c>
      <c r="D79" s="26">
        <v>24323</v>
      </c>
      <c r="E79" s="25">
        <v>0</v>
      </c>
      <c r="F79" s="26">
        <v>23000</v>
      </c>
      <c r="G79" s="25">
        <v>0</v>
      </c>
      <c r="H79" s="26">
        <v>23000</v>
      </c>
      <c r="I79" s="25">
        <v>0</v>
      </c>
      <c r="J79" s="26">
        <v>40300</v>
      </c>
      <c r="K79" s="114">
        <v>0</v>
      </c>
      <c r="L79" s="26">
        <f>SUM(J79:K79)</f>
        <v>40300</v>
      </c>
    </row>
    <row r="80" spans="1:12" ht="12.75">
      <c r="A80" s="43" t="s">
        <v>29</v>
      </c>
      <c r="B80" s="58">
        <v>81</v>
      </c>
      <c r="C80" s="59" t="s">
        <v>276</v>
      </c>
      <c r="D80" s="218">
        <f aca="true" t="shared" si="9" ref="D80:L80">D79</f>
        <v>24323</v>
      </c>
      <c r="E80" s="217">
        <f t="shared" si="9"/>
        <v>0</v>
      </c>
      <c r="F80" s="218">
        <f t="shared" si="9"/>
        <v>23000</v>
      </c>
      <c r="G80" s="217">
        <f t="shared" si="9"/>
        <v>0</v>
      </c>
      <c r="H80" s="218">
        <f t="shared" si="9"/>
        <v>23000</v>
      </c>
      <c r="I80" s="217">
        <f t="shared" si="9"/>
        <v>0</v>
      </c>
      <c r="J80" s="218">
        <f t="shared" si="9"/>
        <v>40300</v>
      </c>
      <c r="K80" s="217">
        <f t="shared" si="9"/>
        <v>0</v>
      </c>
      <c r="L80" s="218">
        <f t="shared" si="9"/>
        <v>40300</v>
      </c>
    </row>
    <row r="81" spans="1:12" ht="12.75">
      <c r="A81" s="43" t="s">
        <v>29</v>
      </c>
      <c r="B81" s="57">
        <v>0.101</v>
      </c>
      <c r="C81" s="56" t="s">
        <v>44</v>
      </c>
      <c r="D81" s="26">
        <f aca="true" t="shared" si="10" ref="D81:L81">D76+D69+D80</f>
        <v>24323</v>
      </c>
      <c r="E81" s="26">
        <f t="shared" si="10"/>
        <v>36426</v>
      </c>
      <c r="F81" s="26">
        <f t="shared" si="10"/>
        <v>23000</v>
      </c>
      <c r="G81" s="26">
        <f t="shared" si="10"/>
        <v>45181</v>
      </c>
      <c r="H81" s="26">
        <f t="shared" si="10"/>
        <v>23000</v>
      </c>
      <c r="I81" s="26">
        <f t="shared" si="10"/>
        <v>45181</v>
      </c>
      <c r="J81" s="26">
        <f t="shared" si="10"/>
        <v>40300</v>
      </c>
      <c r="K81" s="26">
        <f t="shared" si="10"/>
        <v>46029</v>
      </c>
      <c r="L81" s="26">
        <f t="shared" si="10"/>
        <v>86329</v>
      </c>
    </row>
    <row r="82" spans="1:12" ht="12.75">
      <c r="A82" s="43" t="s">
        <v>29</v>
      </c>
      <c r="B82" s="55">
        <v>2040</v>
      </c>
      <c r="C82" s="56" t="s">
        <v>215</v>
      </c>
      <c r="D82" s="26">
        <f aca="true" t="shared" si="11" ref="D82:L82">D81</f>
        <v>24323</v>
      </c>
      <c r="E82" s="26">
        <f t="shared" si="11"/>
        <v>36426</v>
      </c>
      <c r="F82" s="26">
        <f t="shared" si="11"/>
        <v>23000</v>
      </c>
      <c r="G82" s="26">
        <f t="shared" si="11"/>
        <v>45181</v>
      </c>
      <c r="H82" s="26">
        <f t="shared" si="11"/>
        <v>23000</v>
      </c>
      <c r="I82" s="26">
        <f t="shared" si="11"/>
        <v>45181</v>
      </c>
      <c r="J82" s="26">
        <f t="shared" si="11"/>
        <v>40300</v>
      </c>
      <c r="K82" s="26">
        <f t="shared" si="11"/>
        <v>46029</v>
      </c>
      <c r="L82" s="26">
        <f t="shared" si="11"/>
        <v>86329</v>
      </c>
    </row>
    <row r="83" spans="1:12" ht="12.75">
      <c r="A83" s="43"/>
      <c r="B83" s="55"/>
      <c r="C83" s="59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38.25">
      <c r="A84" s="43"/>
      <c r="B84" s="55">
        <v>2045</v>
      </c>
      <c r="C84" s="73" t="s">
        <v>210</v>
      </c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25.5">
      <c r="A85" s="43"/>
      <c r="B85" s="57">
        <v>0.797</v>
      </c>
      <c r="C85" s="56" t="s">
        <v>190</v>
      </c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25.5">
      <c r="A86" s="43"/>
      <c r="B86" s="261" t="s">
        <v>51</v>
      </c>
      <c r="C86" s="59" t="s">
        <v>196</v>
      </c>
      <c r="D86" s="25">
        <v>0</v>
      </c>
      <c r="E86" s="26">
        <v>95000</v>
      </c>
      <c r="F86" s="25">
        <v>0</v>
      </c>
      <c r="G86" s="26">
        <v>110000</v>
      </c>
      <c r="H86" s="25">
        <v>0</v>
      </c>
      <c r="I86" s="26">
        <v>110000</v>
      </c>
      <c r="J86" s="25">
        <v>0</v>
      </c>
      <c r="K86" s="285">
        <v>160000</v>
      </c>
      <c r="L86" s="26">
        <f>SUM(J86:K86)</f>
        <v>160000</v>
      </c>
    </row>
    <row r="87" spans="1:12" ht="25.5">
      <c r="A87" s="43" t="s">
        <v>29</v>
      </c>
      <c r="B87" s="57">
        <v>0.797</v>
      </c>
      <c r="C87" s="56" t="s">
        <v>190</v>
      </c>
      <c r="D87" s="217">
        <f aca="true" t="shared" si="12" ref="D87:L87">SUM(D86)</f>
        <v>0</v>
      </c>
      <c r="E87" s="218">
        <f t="shared" si="12"/>
        <v>95000</v>
      </c>
      <c r="F87" s="217">
        <f t="shared" si="12"/>
        <v>0</v>
      </c>
      <c r="G87" s="218">
        <f t="shared" si="12"/>
        <v>110000</v>
      </c>
      <c r="H87" s="217">
        <f t="shared" si="12"/>
        <v>0</v>
      </c>
      <c r="I87" s="218">
        <f t="shared" si="12"/>
        <v>110000</v>
      </c>
      <c r="J87" s="217">
        <f t="shared" si="12"/>
        <v>0</v>
      </c>
      <c r="K87" s="218">
        <f t="shared" si="12"/>
        <v>160000</v>
      </c>
      <c r="L87" s="218">
        <f t="shared" si="12"/>
        <v>160000</v>
      </c>
    </row>
    <row r="88" spans="1:12" ht="38.25">
      <c r="A88" s="43" t="s">
        <v>29</v>
      </c>
      <c r="B88" s="55">
        <v>2045</v>
      </c>
      <c r="C88" s="74" t="s">
        <v>210</v>
      </c>
      <c r="D88" s="217">
        <f aca="true" t="shared" si="13" ref="D88:J88">D86</f>
        <v>0</v>
      </c>
      <c r="E88" s="218">
        <f t="shared" si="13"/>
        <v>95000</v>
      </c>
      <c r="F88" s="217">
        <f t="shared" si="13"/>
        <v>0</v>
      </c>
      <c r="G88" s="218">
        <f t="shared" si="13"/>
        <v>110000</v>
      </c>
      <c r="H88" s="217">
        <f t="shared" si="13"/>
        <v>0</v>
      </c>
      <c r="I88" s="218">
        <f t="shared" si="13"/>
        <v>110000</v>
      </c>
      <c r="J88" s="217">
        <f t="shared" si="13"/>
        <v>0</v>
      </c>
      <c r="K88" s="218">
        <f>K86</f>
        <v>160000</v>
      </c>
      <c r="L88" s="218">
        <f>L86</f>
        <v>160000</v>
      </c>
    </row>
    <row r="89" spans="2:12" ht="12.75">
      <c r="B89" s="71"/>
      <c r="C89" s="64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27">
      <c r="A90" s="43" t="s">
        <v>31</v>
      </c>
      <c r="B90" s="127">
        <v>2048</v>
      </c>
      <c r="C90" s="128" t="s">
        <v>245</v>
      </c>
      <c r="D90" s="129"/>
      <c r="E90" s="129"/>
      <c r="F90" s="129"/>
      <c r="G90" s="129"/>
      <c r="H90" s="129"/>
      <c r="I90" s="129"/>
      <c r="J90" s="129"/>
      <c r="K90" s="129"/>
      <c r="L90" s="129"/>
    </row>
    <row r="91" spans="1:12" ht="13.5">
      <c r="A91" s="43"/>
      <c r="B91" s="130">
        <v>0.101</v>
      </c>
      <c r="C91" s="128" t="s">
        <v>57</v>
      </c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ht="12.75">
      <c r="A92" s="43"/>
      <c r="B92" s="132">
        <v>60</v>
      </c>
      <c r="C92" s="133" t="s">
        <v>216</v>
      </c>
      <c r="D92" s="134"/>
      <c r="E92" s="134"/>
      <c r="F92" s="134"/>
      <c r="G92" s="134"/>
      <c r="H92" s="134"/>
      <c r="I92" s="134"/>
      <c r="J92" s="134"/>
      <c r="K92" s="134"/>
      <c r="L92" s="134"/>
    </row>
    <row r="93" spans="1:12" ht="25.5">
      <c r="A93" s="43"/>
      <c r="B93" s="156" t="s">
        <v>58</v>
      </c>
      <c r="C93" s="135" t="s">
        <v>59</v>
      </c>
      <c r="D93" s="136">
        <v>0</v>
      </c>
      <c r="E93" s="219">
        <v>120000</v>
      </c>
      <c r="F93" s="136">
        <v>0</v>
      </c>
      <c r="G93" s="219">
        <v>120000</v>
      </c>
      <c r="H93" s="136">
        <v>0</v>
      </c>
      <c r="I93" s="219">
        <v>120000</v>
      </c>
      <c r="J93" s="136">
        <v>0</v>
      </c>
      <c r="K93" s="219">
        <v>120000</v>
      </c>
      <c r="L93" s="219">
        <f>SUM(J93:K93)</f>
        <v>120000</v>
      </c>
    </row>
    <row r="94" spans="1:12" ht="12.75">
      <c r="A94" s="43" t="s">
        <v>29</v>
      </c>
      <c r="B94" s="132">
        <v>60</v>
      </c>
      <c r="C94" s="133" t="s">
        <v>216</v>
      </c>
      <c r="D94" s="136">
        <f aca="true" t="shared" si="14" ref="D94:L94">D93</f>
        <v>0</v>
      </c>
      <c r="E94" s="219">
        <f t="shared" si="14"/>
        <v>120000</v>
      </c>
      <c r="F94" s="136">
        <f t="shared" si="14"/>
        <v>0</v>
      </c>
      <c r="G94" s="219">
        <f t="shared" si="14"/>
        <v>120000</v>
      </c>
      <c r="H94" s="136">
        <f t="shared" si="14"/>
        <v>0</v>
      </c>
      <c r="I94" s="219">
        <f t="shared" si="14"/>
        <v>120000</v>
      </c>
      <c r="J94" s="136">
        <f t="shared" si="14"/>
        <v>0</v>
      </c>
      <c r="K94" s="219">
        <f t="shared" si="14"/>
        <v>120000</v>
      </c>
      <c r="L94" s="219">
        <f t="shared" si="14"/>
        <v>120000</v>
      </c>
    </row>
    <row r="95" spans="1:12" ht="13.5">
      <c r="A95" s="43" t="s">
        <v>29</v>
      </c>
      <c r="B95" s="130">
        <v>0.101</v>
      </c>
      <c r="C95" s="128" t="s">
        <v>57</v>
      </c>
      <c r="D95" s="150">
        <f aca="true" t="shared" si="15" ref="D95:J95">D93</f>
        <v>0</v>
      </c>
      <c r="E95" s="165">
        <f t="shared" si="15"/>
        <v>120000</v>
      </c>
      <c r="F95" s="150">
        <f t="shared" si="15"/>
        <v>0</v>
      </c>
      <c r="G95" s="165">
        <f t="shared" si="15"/>
        <v>120000</v>
      </c>
      <c r="H95" s="150">
        <f t="shared" si="15"/>
        <v>0</v>
      </c>
      <c r="I95" s="165">
        <f t="shared" si="15"/>
        <v>120000</v>
      </c>
      <c r="J95" s="150">
        <f t="shared" si="15"/>
        <v>0</v>
      </c>
      <c r="K95" s="165">
        <f>K93</f>
        <v>120000</v>
      </c>
      <c r="L95" s="165">
        <f>L93</f>
        <v>120000</v>
      </c>
    </row>
    <row r="96" spans="1:12" ht="27">
      <c r="A96" s="61" t="s">
        <v>29</v>
      </c>
      <c r="B96" s="137">
        <v>2048</v>
      </c>
      <c r="C96" s="138" t="s">
        <v>245</v>
      </c>
      <c r="D96" s="220">
        <f aca="true" t="shared" si="16" ref="D96:L96">D95</f>
        <v>0</v>
      </c>
      <c r="E96" s="221">
        <f t="shared" si="16"/>
        <v>120000</v>
      </c>
      <c r="F96" s="220">
        <f t="shared" si="16"/>
        <v>0</v>
      </c>
      <c r="G96" s="221">
        <f t="shared" si="16"/>
        <v>120000</v>
      </c>
      <c r="H96" s="220">
        <f t="shared" si="16"/>
        <v>0</v>
      </c>
      <c r="I96" s="221">
        <f t="shared" si="16"/>
        <v>120000</v>
      </c>
      <c r="J96" s="220">
        <f t="shared" si="16"/>
        <v>0</v>
      </c>
      <c r="K96" s="221">
        <f t="shared" si="16"/>
        <v>120000</v>
      </c>
      <c r="L96" s="221">
        <f t="shared" si="16"/>
        <v>120000</v>
      </c>
    </row>
    <row r="97" spans="1:12" ht="2.25" customHeight="1">
      <c r="A97" s="43"/>
      <c r="B97" s="55"/>
      <c r="C97" s="59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3.5">
      <c r="A98" s="66" t="s">
        <v>31</v>
      </c>
      <c r="B98" s="144">
        <v>2049</v>
      </c>
      <c r="C98" s="145" t="s">
        <v>8</v>
      </c>
      <c r="D98" s="134"/>
      <c r="E98" s="134"/>
      <c r="F98" s="134"/>
      <c r="G98" s="134"/>
      <c r="H98" s="134"/>
      <c r="I98" s="134"/>
      <c r="J98" s="134"/>
      <c r="K98" s="134"/>
      <c r="L98" s="134"/>
    </row>
    <row r="99" spans="2:12" ht="12.75">
      <c r="B99" s="146">
        <v>1</v>
      </c>
      <c r="C99" s="147" t="s">
        <v>60</v>
      </c>
      <c r="D99" s="131"/>
      <c r="E99" s="131"/>
      <c r="F99" s="134"/>
      <c r="G99" s="134"/>
      <c r="H99" s="134"/>
      <c r="I99" s="134"/>
      <c r="J99" s="134"/>
      <c r="K99" s="134"/>
      <c r="L99" s="134"/>
    </row>
    <row r="100" spans="1:12" ht="13.5">
      <c r="A100" s="43"/>
      <c r="B100" s="148">
        <v>1.101</v>
      </c>
      <c r="C100" s="128" t="s">
        <v>61</v>
      </c>
      <c r="D100" s="149"/>
      <c r="E100" s="129"/>
      <c r="F100" s="131"/>
      <c r="G100" s="131"/>
      <c r="H100" s="131"/>
      <c r="I100" s="131"/>
      <c r="J100" s="131"/>
      <c r="K100" s="131"/>
      <c r="L100" s="131"/>
    </row>
    <row r="101" spans="1:12" ht="25.5">
      <c r="A101" s="43"/>
      <c r="B101" s="164" t="s">
        <v>62</v>
      </c>
      <c r="C101" s="135" t="s">
        <v>69</v>
      </c>
      <c r="D101" s="150">
        <v>0</v>
      </c>
      <c r="E101" s="165">
        <v>956630</v>
      </c>
      <c r="F101" s="150">
        <v>0</v>
      </c>
      <c r="G101" s="165">
        <v>1060625</v>
      </c>
      <c r="H101" s="150">
        <v>0</v>
      </c>
      <c r="I101" s="165">
        <v>1060625</v>
      </c>
      <c r="J101" s="150">
        <v>0</v>
      </c>
      <c r="K101" s="165">
        <v>1109563</v>
      </c>
      <c r="L101" s="165">
        <f>SUM(J101:K101)</f>
        <v>1109563</v>
      </c>
    </row>
    <row r="102" spans="1:12" ht="25.5">
      <c r="A102" s="43"/>
      <c r="B102" s="164" t="s">
        <v>63</v>
      </c>
      <c r="C102" s="135" t="s">
        <v>64</v>
      </c>
      <c r="D102" s="136">
        <v>0</v>
      </c>
      <c r="E102" s="219">
        <v>19300</v>
      </c>
      <c r="F102" s="136">
        <v>0</v>
      </c>
      <c r="G102" s="219">
        <v>15237</v>
      </c>
      <c r="H102" s="136">
        <v>0</v>
      </c>
      <c r="I102" s="219">
        <v>15237</v>
      </c>
      <c r="J102" s="136">
        <v>0</v>
      </c>
      <c r="K102" s="219">
        <v>11174</v>
      </c>
      <c r="L102" s="219">
        <f>SUM(J102:K102)</f>
        <v>11174</v>
      </c>
    </row>
    <row r="103" spans="1:12" ht="13.5">
      <c r="A103" s="43" t="s">
        <v>29</v>
      </c>
      <c r="B103" s="148">
        <v>1.101</v>
      </c>
      <c r="C103" s="128" t="s">
        <v>61</v>
      </c>
      <c r="D103" s="220">
        <f aca="true" t="shared" si="17" ref="D103:L103">SUM(D101:D102)</f>
        <v>0</v>
      </c>
      <c r="E103" s="221">
        <f t="shared" si="17"/>
        <v>975930</v>
      </c>
      <c r="F103" s="220">
        <f t="shared" si="17"/>
        <v>0</v>
      </c>
      <c r="G103" s="221">
        <f t="shared" si="17"/>
        <v>1075862</v>
      </c>
      <c r="H103" s="220">
        <f t="shared" si="17"/>
        <v>0</v>
      </c>
      <c r="I103" s="221">
        <f t="shared" si="17"/>
        <v>1075862</v>
      </c>
      <c r="J103" s="220">
        <f t="shared" si="17"/>
        <v>0</v>
      </c>
      <c r="K103" s="221">
        <f t="shared" si="17"/>
        <v>1120737</v>
      </c>
      <c r="L103" s="221">
        <f t="shared" si="17"/>
        <v>1120737</v>
      </c>
    </row>
    <row r="104" spans="1:12" ht="9.75" customHeight="1">
      <c r="A104" s="43"/>
      <c r="B104" s="148"/>
      <c r="C104" s="128"/>
      <c r="D104" s="151"/>
      <c r="E104" s="151"/>
      <c r="F104" s="129"/>
      <c r="G104" s="129"/>
      <c r="H104" s="129"/>
      <c r="I104" s="129"/>
      <c r="J104" s="129"/>
      <c r="K104" s="129"/>
      <c r="L104" s="129"/>
    </row>
    <row r="105" spans="1:12" ht="94.5">
      <c r="A105" s="43"/>
      <c r="B105" s="148">
        <v>1.125</v>
      </c>
      <c r="C105" s="152" t="s">
        <v>262</v>
      </c>
      <c r="D105" s="129"/>
      <c r="E105" s="129"/>
      <c r="F105" s="129"/>
      <c r="G105" s="129"/>
      <c r="H105" s="129"/>
      <c r="I105" s="129"/>
      <c r="J105" s="129"/>
      <c r="K105" s="129"/>
      <c r="L105" s="129"/>
    </row>
    <row r="106" spans="1:12" ht="25.5">
      <c r="A106" s="43"/>
      <c r="B106" s="164" t="s">
        <v>62</v>
      </c>
      <c r="C106" s="135" t="s">
        <v>69</v>
      </c>
      <c r="D106" s="136">
        <v>0</v>
      </c>
      <c r="E106" s="219">
        <v>189753</v>
      </c>
      <c r="F106" s="136">
        <v>0</v>
      </c>
      <c r="G106" s="219">
        <v>161648</v>
      </c>
      <c r="H106" s="136">
        <v>0</v>
      </c>
      <c r="I106" s="219">
        <v>161648</v>
      </c>
      <c r="J106" s="136">
        <v>0</v>
      </c>
      <c r="K106" s="219">
        <v>167250</v>
      </c>
      <c r="L106" s="219">
        <f>SUM(J106:K106)</f>
        <v>167250</v>
      </c>
    </row>
    <row r="107" spans="1:12" ht="94.5">
      <c r="A107" s="43" t="s">
        <v>29</v>
      </c>
      <c r="B107" s="148">
        <v>1.125</v>
      </c>
      <c r="C107" s="152" t="s">
        <v>262</v>
      </c>
      <c r="D107" s="136">
        <f aca="true" t="shared" si="18" ref="D107:L107">D106</f>
        <v>0</v>
      </c>
      <c r="E107" s="219">
        <f t="shared" si="18"/>
        <v>189753</v>
      </c>
      <c r="F107" s="136">
        <f t="shared" si="18"/>
        <v>0</v>
      </c>
      <c r="G107" s="219">
        <f t="shared" si="18"/>
        <v>161648</v>
      </c>
      <c r="H107" s="136">
        <f t="shared" si="18"/>
        <v>0</v>
      </c>
      <c r="I107" s="219">
        <f t="shared" si="18"/>
        <v>161648</v>
      </c>
      <c r="J107" s="136">
        <f t="shared" si="18"/>
        <v>0</v>
      </c>
      <c r="K107" s="219">
        <f t="shared" si="18"/>
        <v>167250</v>
      </c>
      <c r="L107" s="219">
        <f t="shared" si="18"/>
        <v>167250</v>
      </c>
    </row>
    <row r="108" spans="2:12" ht="12.75">
      <c r="B108" s="153"/>
      <c r="C108" s="154"/>
      <c r="D108" s="129"/>
      <c r="E108" s="129"/>
      <c r="F108" s="129"/>
      <c r="G108" s="129"/>
      <c r="H108" s="129"/>
      <c r="I108" s="129"/>
      <c r="J108" s="129"/>
      <c r="K108" s="129"/>
      <c r="L108" s="129"/>
    </row>
    <row r="109" spans="2:12" ht="27">
      <c r="B109" s="155">
        <v>1.2</v>
      </c>
      <c r="C109" s="145" t="s">
        <v>65</v>
      </c>
      <c r="D109" s="134"/>
      <c r="E109" s="134"/>
      <c r="F109" s="134"/>
      <c r="G109" s="134"/>
      <c r="H109" s="134"/>
      <c r="I109" s="134"/>
      <c r="J109" s="134"/>
      <c r="K109" s="134"/>
      <c r="L109" s="134"/>
    </row>
    <row r="110" spans="2:12" ht="25.5">
      <c r="B110" s="156">
        <v>60</v>
      </c>
      <c r="C110" s="133" t="s">
        <v>243</v>
      </c>
      <c r="D110" s="134"/>
      <c r="E110" s="134"/>
      <c r="F110" s="134"/>
      <c r="G110" s="134"/>
      <c r="H110" s="134"/>
      <c r="I110" s="134"/>
      <c r="J110" s="134"/>
      <c r="K110" s="134"/>
      <c r="L110" s="134"/>
    </row>
    <row r="111" spans="2:12" ht="25.5">
      <c r="B111" s="164" t="s">
        <v>66</v>
      </c>
      <c r="C111" s="133" t="s">
        <v>69</v>
      </c>
      <c r="D111" s="157">
        <v>0</v>
      </c>
      <c r="E111" s="222">
        <v>85444</v>
      </c>
      <c r="F111" s="157">
        <v>0</v>
      </c>
      <c r="G111" s="222">
        <v>82937</v>
      </c>
      <c r="H111" s="157">
        <v>0</v>
      </c>
      <c r="I111" s="222">
        <v>82937</v>
      </c>
      <c r="J111" s="157">
        <v>0</v>
      </c>
      <c r="K111" s="222">
        <v>85757</v>
      </c>
      <c r="L111" s="222">
        <f>SUM(J111:K111)</f>
        <v>85757</v>
      </c>
    </row>
    <row r="112" spans="1:12" ht="25.5">
      <c r="A112" s="43" t="s">
        <v>29</v>
      </c>
      <c r="B112" s="158">
        <v>60</v>
      </c>
      <c r="C112" s="147" t="s">
        <v>243</v>
      </c>
      <c r="D112" s="220">
        <f aca="true" t="shared" si="19" ref="D112:L112">D111</f>
        <v>0</v>
      </c>
      <c r="E112" s="221">
        <f t="shared" si="19"/>
        <v>85444</v>
      </c>
      <c r="F112" s="220">
        <f t="shared" si="19"/>
        <v>0</v>
      </c>
      <c r="G112" s="221">
        <f t="shared" si="19"/>
        <v>82937</v>
      </c>
      <c r="H112" s="220">
        <f t="shared" si="19"/>
        <v>0</v>
      </c>
      <c r="I112" s="221">
        <f t="shared" si="19"/>
        <v>82937</v>
      </c>
      <c r="J112" s="220">
        <f t="shared" si="19"/>
        <v>0</v>
      </c>
      <c r="K112" s="221">
        <f t="shared" si="19"/>
        <v>85757</v>
      </c>
      <c r="L112" s="221">
        <f t="shared" si="19"/>
        <v>85757</v>
      </c>
    </row>
    <row r="113" spans="2:12" ht="12.75">
      <c r="B113" s="153"/>
      <c r="C113" s="147"/>
      <c r="D113" s="159"/>
      <c r="E113" s="159"/>
      <c r="F113" s="159"/>
      <c r="G113" s="159"/>
      <c r="H113" s="159"/>
      <c r="I113" s="159"/>
      <c r="J113" s="159"/>
      <c r="K113" s="159"/>
      <c r="L113" s="159"/>
    </row>
    <row r="114" spans="2:12" ht="12.75">
      <c r="B114" s="132">
        <v>61</v>
      </c>
      <c r="C114" s="133" t="s">
        <v>67</v>
      </c>
      <c r="D114" s="159"/>
      <c r="E114" s="159"/>
      <c r="F114" s="159"/>
      <c r="G114" s="159"/>
      <c r="H114" s="159"/>
      <c r="I114" s="159"/>
      <c r="J114" s="159"/>
      <c r="K114" s="159"/>
      <c r="L114" s="159"/>
    </row>
    <row r="115" spans="2:12" ht="25.5">
      <c r="B115" s="153" t="s">
        <v>68</v>
      </c>
      <c r="C115" s="147" t="s">
        <v>69</v>
      </c>
      <c r="D115" s="157">
        <v>0</v>
      </c>
      <c r="E115" s="222">
        <v>162</v>
      </c>
      <c r="F115" s="157">
        <v>0</v>
      </c>
      <c r="G115" s="222">
        <v>139</v>
      </c>
      <c r="H115" s="157">
        <v>0</v>
      </c>
      <c r="I115" s="222">
        <v>139</v>
      </c>
      <c r="J115" s="157">
        <v>0</v>
      </c>
      <c r="K115" s="222">
        <v>114</v>
      </c>
      <c r="L115" s="222">
        <f>SUM(J115:K115)</f>
        <v>114</v>
      </c>
    </row>
    <row r="116" spans="1:12" ht="12.75">
      <c r="A116" s="43" t="s">
        <v>29</v>
      </c>
      <c r="B116" s="160">
        <v>61</v>
      </c>
      <c r="C116" s="147" t="s">
        <v>67</v>
      </c>
      <c r="D116" s="220">
        <f aca="true" t="shared" si="20" ref="D116:L116">D115</f>
        <v>0</v>
      </c>
      <c r="E116" s="221">
        <f t="shared" si="20"/>
        <v>162</v>
      </c>
      <c r="F116" s="220">
        <f t="shared" si="20"/>
        <v>0</v>
      </c>
      <c r="G116" s="221">
        <f t="shared" si="20"/>
        <v>139</v>
      </c>
      <c r="H116" s="220">
        <f t="shared" si="20"/>
        <v>0</v>
      </c>
      <c r="I116" s="221">
        <f t="shared" si="20"/>
        <v>139</v>
      </c>
      <c r="J116" s="220">
        <f t="shared" si="20"/>
        <v>0</v>
      </c>
      <c r="K116" s="221">
        <f t="shared" si="20"/>
        <v>114</v>
      </c>
      <c r="L116" s="221">
        <f t="shared" si="20"/>
        <v>114</v>
      </c>
    </row>
    <row r="117" spans="2:12" ht="12.75">
      <c r="B117" s="153"/>
      <c r="C117" s="147"/>
      <c r="D117" s="159"/>
      <c r="E117" s="159"/>
      <c r="F117" s="159"/>
      <c r="G117" s="159"/>
      <c r="H117" s="159"/>
      <c r="I117" s="159"/>
      <c r="J117" s="159"/>
      <c r="K117" s="159"/>
      <c r="L117" s="159"/>
    </row>
    <row r="118" spans="1:12" ht="12.75">
      <c r="A118" s="43"/>
      <c r="B118" s="132">
        <v>62</v>
      </c>
      <c r="C118" s="161" t="s">
        <v>70</v>
      </c>
      <c r="D118" s="129"/>
      <c r="E118" s="129"/>
      <c r="F118" s="129"/>
      <c r="G118" s="129"/>
      <c r="H118" s="129"/>
      <c r="I118" s="129"/>
      <c r="J118" s="129"/>
      <c r="K118" s="129"/>
      <c r="L118" s="129"/>
    </row>
    <row r="119" spans="1:12" ht="25.5">
      <c r="A119" s="43"/>
      <c r="B119" s="164" t="s">
        <v>71</v>
      </c>
      <c r="C119" s="133" t="s">
        <v>69</v>
      </c>
      <c r="D119" s="150">
        <v>0</v>
      </c>
      <c r="E119" s="165">
        <v>18380</v>
      </c>
      <c r="F119" s="150">
        <v>0</v>
      </c>
      <c r="G119" s="165">
        <v>19245</v>
      </c>
      <c r="H119" s="150">
        <v>0</v>
      </c>
      <c r="I119" s="165">
        <v>19245</v>
      </c>
      <c r="J119" s="150">
        <v>0</v>
      </c>
      <c r="K119" s="165">
        <v>21100</v>
      </c>
      <c r="L119" s="165">
        <f>SUM(J119:K119)</f>
        <v>21100</v>
      </c>
    </row>
    <row r="120" spans="1:12" ht="12.75">
      <c r="A120" s="61" t="s">
        <v>29</v>
      </c>
      <c r="B120" s="162">
        <v>62</v>
      </c>
      <c r="C120" s="163" t="s">
        <v>70</v>
      </c>
      <c r="D120" s="220">
        <f aca="true" t="shared" si="21" ref="D120:L120">D119</f>
        <v>0</v>
      </c>
      <c r="E120" s="221">
        <f t="shared" si="21"/>
        <v>18380</v>
      </c>
      <c r="F120" s="220">
        <f t="shared" si="21"/>
        <v>0</v>
      </c>
      <c r="G120" s="221">
        <f t="shared" si="21"/>
        <v>19245</v>
      </c>
      <c r="H120" s="220">
        <f t="shared" si="21"/>
        <v>0</v>
      </c>
      <c r="I120" s="221">
        <f t="shared" si="21"/>
        <v>19245</v>
      </c>
      <c r="J120" s="220">
        <f t="shared" si="21"/>
        <v>0</v>
      </c>
      <c r="K120" s="221">
        <f t="shared" si="21"/>
        <v>21100</v>
      </c>
      <c r="L120" s="221">
        <f t="shared" si="21"/>
        <v>21100</v>
      </c>
    </row>
    <row r="121" spans="1:12" ht="0.75" customHeight="1">
      <c r="A121" s="43"/>
      <c r="B121" s="164"/>
      <c r="C121" s="133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2" spans="1:12" ht="14.25" customHeight="1">
      <c r="A122" s="43"/>
      <c r="B122" s="132">
        <v>63</v>
      </c>
      <c r="C122" s="133" t="s">
        <v>72</v>
      </c>
      <c r="D122" s="151"/>
      <c r="E122" s="151"/>
      <c r="F122" s="129"/>
      <c r="G122" s="129"/>
      <c r="H122" s="129"/>
      <c r="I122" s="129"/>
      <c r="J122" s="129"/>
      <c r="K122" s="129"/>
      <c r="L122" s="129"/>
    </row>
    <row r="123" spans="1:12" ht="14.25" customHeight="1">
      <c r="A123" s="43"/>
      <c r="B123" s="164" t="s">
        <v>73</v>
      </c>
      <c r="C123" s="133" t="s">
        <v>69</v>
      </c>
      <c r="D123" s="136">
        <v>0</v>
      </c>
      <c r="E123" s="219">
        <v>2660</v>
      </c>
      <c r="F123" s="136">
        <v>0</v>
      </c>
      <c r="G123" s="219">
        <v>2464</v>
      </c>
      <c r="H123" s="136">
        <v>0</v>
      </c>
      <c r="I123" s="219">
        <v>2464</v>
      </c>
      <c r="J123" s="136">
        <v>0</v>
      </c>
      <c r="K123" s="219">
        <v>1463</v>
      </c>
      <c r="L123" s="219">
        <f>SUM(J123:K123)</f>
        <v>1463</v>
      </c>
    </row>
    <row r="124" spans="1:12" ht="14.25" customHeight="1">
      <c r="A124" s="43" t="s">
        <v>29</v>
      </c>
      <c r="B124" s="132">
        <v>63</v>
      </c>
      <c r="C124" s="133" t="s">
        <v>72</v>
      </c>
      <c r="D124" s="136">
        <f aca="true" t="shared" si="22" ref="D124:L124">D123</f>
        <v>0</v>
      </c>
      <c r="E124" s="219">
        <f t="shared" si="22"/>
        <v>2660</v>
      </c>
      <c r="F124" s="136">
        <f t="shared" si="22"/>
        <v>0</v>
      </c>
      <c r="G124" s="219">
        <f t="shared" si="22"/>
        <v>2464</v>
      </c>
      <c r="H124" s="136">
        <f t="shared" si="22"/>
        <v>0</v>
      </c>
      <c r="I124" s="219">
        <f t="shared" si="22"/>
        <v>2464</v>
      </c>
      <c r="J124" s="136">
        <f t="shared" si="22"/>
        <v>0</v>
      </c>
      <c r="K124" s="219">
        <f t="shared" si="22"/>
        <v>1463</v>
      </c>
      <c r="L124" s="219">
        <f t="shared" si="22"/>
        <v>1463</v>
      </c>
    </row>
    <row r="125" spans="1:12" ht="14.25" customHeight="1">
      <c r="A125" s="43"/>
      <c r="B125" s="164"/>
      <c r="C125" s="133"/>
      <c r="D125" s="129"/>
      <c r="E125" s="129"/>
      <c r="F125" s="129"/>
      <c r="G125" s="129"/>
      <c r="H125" s="129"/>
      <c r="I125" s="129"/>
      <c r="J125" s="129"/>
      <c r="K125" s="129"/>
      <c r="L125" s="129"/>
    </row>
    <row r="126" spans="1:12" ht="25.5">
      <c r="A126" s="43"/>
      <c r="B126" s="132">
        <v>64</v>
      </c>
      <c r="C126" s="133" t="s">
        <v>254</v>
      </c>
      <c r="D126" s="129"/>
      <c r="E126" s="129"/>
      <c r="F126" s="129"/>
      <c r="G126" s="129"/>
      <c r="H126" s="129"/>
      <c r="I126" s="129"/>
      <c r="J126" s="129"/>
      <c r="K126" s="129"/>
      <c r="L126" s="129"/>
    </row>
    <row r="127" spans="1:12" ht="14.25" customHeight="1">
      <c r="A127" s="43"/>
      <c r="B127" s="132" t="s">
        <v>255</v>
      </c>
      <c r="C127" s="133" t="s">
        <v>69</v>
      </c>
      <c r="D127" s="150">
        <v>0</v>
      </c>
      <c r="E127" s="165">
        <v>2925</v>
      </c>
      <c r="F127" s="150">
        <v>0</v>
      </c>
      <c r="G127" s="262">
        <v>2194</v>
      </c>
      <c r="H127" s="150">
        <v>0</v>
      </c>
      <c r="I127" s="165">
        <v>2194</v>
      </c>
      <c r="J127" s="150">
        <v>0</v>
      </c>
      <c r="K127" s="262">
        <v>2266</v>
      </c>
      <c r="L127" s="219">
        <f>SUM(J127:K127)</f>
        <v>2266</v>
      </c>
    </row>
    <row r="128" spans="1:12" ht="25.5">
      <c r="A128" s="43" t="s">
        <v>29</v>
      </c>
      <c r="B128" s="132">
        <v>64</v>
      </c>
      <c r="C128" s="133" t="s">
        <v>253</v>
      </c>
      <c r="D128" s="220">
        <f aca="true" t="shared" si="23" ref="D128:L128">D127</f>
        <v>0</v>
      </c>
      <c r="E128" s="221">
        <f t="shared" si="23"/>
        <v>2925</v>
      </c>
      <c r="F128" s="220">
        <f t="shared" si="23"/>
        <v>0</v>
      </c>
      <c r="G128" s="223">
        <f t="shared" si="23"/>
        <v>2194</v>
      </c>
      <c r="H128" s="220">
        <f t="shared" si="23"/>
        <v>0</v>
      </c>
      <c r="I128" s="221">
        <f t="shared" si="23"/>
        <v>2194</v>
      </c>
      <c r="J128" s="220">
        <f t="shared" si="23"/>
        <v>0</v>
      </c>
      <c r="K128" s="223">
        <f t="shared" si="23"/>
        <v>2266</v>
      </c>
      <c r="L128" s="223">
        <f t="shared" si="23"/>
        <v>2266</v>
      </c>
    </row>
    <row r="129" spans="1:12" ht="14.25" customHeight="1">
      <c r="A129" s="43"/>
      <c r="B129" s="164"/>
      <c r="C129" s="133"/>
      <c r="D129" s="129"/>
      <c r="E129" s="129"/>
      <c r="F129" s="129"/>
      <c r="G129" s="129"/>
      <c r="H129" s="129"/>
      <c r="I129" s="129"/>
      <c r="J129" s="129"/>
      <c r="K129" s="129"/>
      <c r="L129" s="129"/>
    </row>
    <row r="130" spans="1:12" ht="14.25" customHeight="1">
      <c r="A130" s="43"/>
      <c r="B130" s="132">
        <v>65</v>
      </c>
      <c r="C130" s="133" t="s">
        <v>266</v>
      </c>
      <c r="D130" s="129"/>
      <c r="E130" s="129"/>
      <c r="F130" s="129"/>
      <c r="G130" s="129"/>
      <c r="H130" s="129"/>
      <c r="I130" s="129"/>
      <c r="J130" s="129"/>
      <c r="K130" s="129"/>
      <c r="L130" s="129"/>
    </row>
    <row r="131" spans="1:12" ht="14.25" customHeight="1">
      <c r="A131" s="43"/>
      <c r="B131" s="164" t="s">
        <v>74</v>
      </c>
      <c r="C131" s="133" t="s">
        <v>69</v>
      </c>
      <c r="D131" s="150">
        <v>0</v>
      </c>
      <c r="E131" s="150">
        <v>0</v>
      </c>
      <c r="F131" s="150">
        <v>0</v>
      </c>
      <c r="G131" s="165">
        <v>1</v>
      </c>
      <c r="H131" s="150">
        <v>0</v>
      </c>
      <c r="I131" s="165">
        <v>1</v>
      </c>
      <c r="J131" s="150">
        <v>0</v>
      </c>
      <c r="K131" s="165">
        <v>1</v>
      </c>
      <c r="L131" s="165">
        <f>SUM(J131:K131)</f>
        <v>1</v>
      </c>
    </row>
    <row r="132" spans="1:12" ht="14.25" customHeight="1">
      <c r="A132" s="43" t="s">
        <v>29</v>
      </c>
      <c r="B132" s="132">
        <v>65</v>
      </c>
      <c r="C132" s="133" t="s">
        <v>266</v>
      </c>
      <c r="D132" s="220">
        <f aca="true" t="shared" si="24" ref="D132:L132">D131</f>
        <v>0</v>
      </c>
      <c r="E132" s="220">
        <f t="shared" si="24"/>
        <v>0</v>
      </c>
      <c r="F132" s="220">
        <f t="shared" si="24"/>
        <v>0</v>
      </c>
      <c r="G132" s="221">
        <f t="shared" si="24"/>
        <v>1</v>
      </c>
      <c r="H132" s="220">
        <f t="shared" si="24"/>
        <v>0</v>
      </c>
      <c r="I132" s="221">
        <f t="shared" si="24"/>
        <v>1</v>
      </c>
      <c r="J132" s="220">
        <f t="shared" si="24"/>
        <v>0</v>
      </c>
      <c r="K132" s="221">
        <f t="shared" si="24"/>
        <v>1</v>
      </c>
      <c r="L132" s="221">
        <f t="shared" si="24"/>
        <v>1</v>
      </c>
    </row>
    <row r="133" spans="1:12" ht="14.25" customHeight="1">
      <c r="A133" s="43"/>
      <c r="B133" s="132"/>
      <c r="C133" s="133"/>
      <c r="D133" s="165"/>
      <c r="E133" s="165"/>
      <c r="F133" s="165"/>
      <c r="G133" s="129"/>
      <c r="H133" s="165"/>
      <c r="I133" s="129"/>
      <c r="J133" s="165"/>
      <c r="K133" s="129"/>
      <c r="L133" s="129"/>
    </row>
    <row r="134" spans="1:12" ht="14.25" customHeight="1">
      <c r="A134" s="43"/>
      <c r="B134" s="132">
        <v>66</v>
      </c>
      <c r="C134" s="133" t="s">
        <v>75</v>
      </c>
      <c r="D134" s="129"/>
      <c r="E134" s="129"/>
      <c r="F134" s="129"/>
      <c r="G134" s="129"/>
      <c r="H134" s="129"/>
      <c r="I134" s="129"/>
      <c r="J134" s="129"/>
      <c r="K134" s="129"/>
      <c r="L134" s="129"/>
    </row>
    <row r="135" spans="1:12" ht="14.25" customHeight="1">
      <c r="A135" s="43"/>
      <c r="B135" s="164" t="s">
        <v>76</v>
      </c>
      <c r="C135" s="133" t="s">
        <v>69</v>
      </c>
      <c r="D135" s="136">
        <v>0</v>
      </c>
      <c r="E135" s="219">
        <v>96573</v>
      </c>
      <c r="F135" s="136">
        <v>0</v>
      </c>
      <c r="G135" s="219">
        <v>123600</v>
      </c>
      <c r="H135" s="136">
        <v>0</v>
      </c>
      <c r="I135" s="219">
        <v>123600</v>
      </c>
      <c r="J135" s="136">
        <v>0</v>
      </c>
      <c r="K135" s="219">
        <v>142160</v>
      </c>
      <c r="L135" s="219">
        <f>SUM(J135:K135)</f>
        <v>142160</v>
      </c>
    </row>
    <row r="136" spans="1:12" ht="14.25" customHeight="1">
      <c r="A136" s="43" t="s">
        <v>29</v>
      </c>
      <c r="B136" s="132">
        <v>66</v>
      </c>
      <c r="C136" s="133" t="s">
        <v>75</v>
      </c>
      <c r="D136" s="136">
        <f aca="true" t="shared" si="25" ref="D136:L136">D135</f>
        <v>0</v>
      </c>
      <c r="E136" s="219">
        <f t="shared" si="25"/>
        <v>96573</v>
      </c>
      <c r="F136" s="136">
        <f t="shared" si="25"/>
        <v>0</v>
      </c>
      <c r="G136" s="219">
        <f t="shared" si="25"/>
        <v>123600</v>
      </c>
      <c r="H136" s="136">
        <f t="shared" si="25"/>
        <v>0</v>
      </c>
      <c r="I136" s="219">
        <f t="shared" si="25"/>
        <v>123600</v>
      </c>
      <c r="J136" s="136">
        <f t="shared" si="25"/>
        <v>0</v>
      </c>
      <c r="K136" s="219">
        <f t="shared" si="25"/>
        <v>142160</v>
      </c>
      <c r="L136" s="219">
        <f t="shared" si="25"/>
        <v>142160</v>
      </c>
    </row>
    <row r="137" spans="1:12" ht="14.25" customHeight="1">
      <c r="A137" s="43" t="s">
        <v>29</v>
      </c>
      <c r="B137" s="166">
        <v>1.2</v>
      </c>
      <c r="C137" s="128" t="s">
        <v>65</v>
      </c>
      <c r="D137" s="136">
        <f aca="true" t="shared" si="26" ref="D137:L137">D136+D132+D124+D120+D116+D112+D128</f>
        <v>0</v>
      </c>
      <c r="E137" s="219">
        <f t="shared" si="26"/>
        <v>206144</v>
      </c>
      <c r="F137" s="136">
        <f t="shared" si="26"/>
        <v>0</v>
      </c>
      <c r="G137" s="219">
        <f t="shared" si="26"/>
        <v>230580</v>
      </c>
      <c r="H137" s="136">
        <f t="shared" si="26"/>
        <v>0</v>
      </c>
      <c r="I137" s="219">
        <f t="shared" si="26"/>
        <v>230580</v>
      </c>
      <c r="J137" s="136">
        <f t="shared" si="26"/>
        <v>0</v>
      </c>
      <c r="K137" s="219">
        <f t="shared" si="26"/>
        <v>252861</v>
      </c>
      <c r="L137" s="219">
        <f t="shared" si="26"/>
        <v>252861</v>
      </c>
    </row>
    <row r="138" spans="1:12" ht="14.25" customHeight="1">
      <c r="A138" s="43" t="s">
        <v>29</v>
      </c>
      <c r="B138" s="167">
        <v>1</v>
      </c>
      <c r="C138" s="133" t="s">
        <v>60</v>
      </c>
      <c r="D138" s="136">
        <f aca="true" t="shared" si="27" ref="D138:L138">D137+D103+D107</f>
        <v>0</v>
      </c>
      <c r="E138" s="219">
        <f t="shared" si="27"/>
        <v>1371827</v>
      </c>
      <c r="F138" s="136">
        <f t="shared" si="27"/>
        <v>0</v>
      </c>
      <c r="G138" s="219">
        <f t="shared" si="27"/>
        <v>1468090</v>
      </c>
      <c r="H138" s="136">
        <f t="shared" si="27"/>
        <v>0</v>
      </c>
      <c r="I138" s="219">
        <f t="shared" si="27"/>
        <v>1468090</v>
      </c>
      <c r="J138" s="136">
        <f t="shared" si="27"/>
        <v>0</v>
      </c>
      <c r="K138" s="219">
        <f t="shared" si="27"/>
        <v>1540848</v>
      </c>
      <c r="L138" s="219">
        <f t="shared" si="27"/>
        <v>1540848</v>
      </c>
    </row>
    <row r="139" spans="1:12" ht="38.25">
      <c r="A139" s="43"/>
      <c r="B139" s="167">
        <v>3</v>
      </c>
      <c r="C139" s="133" t="s">
        <v>217</v>
      </c>
      <c r="D139" s="134"/>
      <c r="E139" s="134"/>
      <c r="F139" s="134"/>
      <c r="G139" s="134"/>
      <c r="H139" s="134"/>
      <c r="I139" s="134"/>
      <c r="J139" s="134"/>
      <c r="K139" s="134"/>
      <c r="L139" s="134"/>
    </row>
    <row r="140" spans="2:12" ht="14.25" customHeight="1">
      <c r="B140" s="166">
        <v>3.104</v>
      </c>
      <c r="C140" s="128" t="s">
        <v>77</v>
      </c>
      <c r="D140" s="134"/>
      <c r="E140" s="134"/>
      <c r="F140" s="134"/>
      <c r="G140" s="134"/>
      <c r="H140" s="134"/>
      <c r="I140" s="134"/>
      <c r="J140" s="134"/>
      <c r="K140" s="134"/>
      <c r="L140" s="134"/>
    </row>
    <row r="141" spans="2:12" ht="14.25" customHeight="1">
      <c r="B141" s="132">
        <v>67</v>
      </c>
      <c r="C141" s="135" t="s">
        <v>227</v>
      </c>
      <c r="D141" s="134"/>
      <c r="E141" s="134"/>
      <c r="F141" s="134"/>
      <c r="G141" s="134"/>
      <c r="H141" s="134"/>
      <c r="I141" s="134"/>
      <c r="J141" s="134"/>
      <c r="K141" s="134"/>
      <c r="L141" s="134"/>
    </row>
    <row r="142" spans="2:12" ht="14.25" customHeight="1">
      <c r="B142" s="156" t="s">
        <v>78</v>
      </c>
      <c r="C142" s="135" t="s">
        <v>69</v>
      </c>
      <c r="D142" s="150">
        <v>0</v>
      </c>
      <c r="E142" s="165">
        <v>397610</v>
      </c>
      <c r="F142" s="150">
        <v>0</v>
      </c>
      <c r="G142" s="165">
        <v>360000</v>
      </c>
      <c r="H142" s="150">
        <v>0</v>
      </c>
      <c r="I142" s="165">
        <v>360000</v>
      </c>
      <c r="J142" s="150">
        <v>0</v>
      </c>
      <c r="K142" s="165">
        <f>345000+5000</f>
        <v>350000</v>
      </c>
      <c r="L142" s="165">
        <f>SUM(J142:K142)</f>
        <v>350000</v>
      </c>
    </row>
    <row r="143" spans="1:12" ht="14.25" customHeight="1">
      <c r="A143" s="66" t="s">
        <v>29</v>
      </c>
      <c r="B143" s="132">
        <v>67</v>
      </c>
      <c r="C143" s="135" t="s">
        <v>227</v>
      </c>
      <c r="D143" s="220">
        <f aca="true" t="shared" si="28" ref="D143:L144">D142</f>
        <v>0</v>
      </c>
      <c r="E143" s="221">
        <f t="shared" si="28"/>
        <v>397610</v>
      </c>
      <c r="F143" s="220">
        <f t="shared" si="28"/>
        <v>0</v>
      </c>
      <c r="G143" s="221">
        <f t="shared" si="28"/>
        <v>360000</v>
      </c>
      <c r="H143" s="220">
        <f t="shared" si="28"/>
        <v>0</v>
      </c>
      <c r="I143" s="221">
        <f t="shared" si="28"/>
        <v>360000</v>
      </c>
      <c r="J143" s="220">
        <f t="shared" si="28"/>
        <v>0</v>
      </c>
      <c r="K143" s="221">
        <f t="shared" si="28"/>
        <v>350000</v>
      </c>
      <c r="L143" s="221">
        <f t="shared" si="28"/>
        <v>350000</v>
      </c>
    </row>
    <row r="144" spans="1:12" ht="14.25" customHeight="1">
      <c r="A144" s="66" t="s">
        <v>29</v>
      </c>
      <c r="B144" s="166">
        <v>3.104</v>
      </c>
      <c r="C144" s="128" t="s">
        <v>77</v>
      </c>
      <c r="D144" s="220">
        <f t="shared" si="28"/>
        <v>0</v>
      </c>
      <c r="E144" s="221">
        <f t="shared" si="28"/>
        <v>397610</v>
      </c>
      <c r="F144" s="220">
        <f t="shared" si="28"/>
        <v>0</v>
      </c>
      <c r="G144" s="221">
        <f t="shared" si="28"/>
        <v>360000</v>
      </c>
      <c r="H144" s="220">
        <f t="shared" si="28"/>
        <v>0</v>
      </c>
      <c r="I144" s="221">
        <f t="shared" si="28"/>
        <v>360000</v>
      </c>
      <c r="J144" s="220">
        <f t="shared" si="28"/>
        <v>0</v>
      </c>
      <c r="K144" s="221">
        <f t="shared" si="28"/>
        <v>350000</v>
      </c>
      <c r="L144" s="221">
        <f t="shared" si="28"/>
        <v>350000</v>
      </c>
    </row>
    <row r="145" spans="2:12" ht="14.25" customHeight="1">
      <c r="B145" s="164"/>
      <c r="C145" s="135"/>
      <c r="D145" s="129"/>
      <c r="E145" s="129"/>
      <c r="F145" s="129"/>
      <c r="G145" s="129"/>
      <c r="H145" s="129"/>
      <c r="I145" s="129"/>
      <c r="J145" s="129"/>
      <c r="K145" s="129"/>
      <c r="L145" s="129"/>
    </row>
    <row r="146" spans="1:12" ht="14.25" customHeight="1">
      <c r="A146" s="43"/>
      <c r="B146" s="166">
        <v>3.108</v>
      </c>
      <c r="C146" s="128" t="s">
        <v>277</v>
      </c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1:12" ht="38.25">
      <c r="A147" s="43"/>
      <c r="B147" s="132">
        <v>68</v>
      </c>
      <c r="C147" s="133" t="s">
        <v>218</v>
      </c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1:12" ht="14.25" customHeight="1">
      <c r="A148" s="61"/>
      <c r="B148" s="263" t="s">
        <v>79</v>
      </c>
      <c r="C148" s="168" t="s">
        <v>69</v>
      </c>
      <c r="D148" s="136">
        <v>0</v>
      </c>
      <c r="E148" s="219">
        <v>30630</v>
      </c>
      <c r="F148" s="136">
        <v>0</v>
      </c>
      <c r="G148" s="219">
        <v>29500</v>
      </c>
      <c r="H148" s="136">
        <v>0</v>
      </c>
      <c r="I148" s="219">
        <v>29500</v>
      </c>
      <c r="J148" s="136">
        <v>0</v>
      </c>
      <c r="K148" s="219">
        <v>30000</v>
      </c>
      <c r="L148" s="219">
        <f>SUM(J148:K148)</f>
        <v>30000</v>
      </c>
    </row>
    <row r="149" spans="1:12" ht="38.25">
      <c r="A149" s="43" t="s">
        <v>29</v>
      </c>
      <c r="B149" s="132">
        <v>68</v>
      </c>
      <c r="C149" s="133" t="s">
        <v>218</v>
      </c>
      <c r="D149" s="136">
        <f aca="true" t="shared" si="29" ref="D149:L150">D148</f>
        <v>0</v>
      </c>
      <c r="E149" s="219">
        <f t="shared" si="29"/>
        <v>30630</v>
      </c>
      <c r="F149" s="136">
        <f t="shared" si="29"/>
        <v>0</v>
      </c>
      <c r="G149" s="219">
        <f t="shared" si="29"/>
        <v>29500</v>
      </c>
      <c r="H149" s="136">
        <f t="shared" si="29"/>
        <v>0</v>
      </c>
      <c r="I149" s="219">
        <f t="shared" si="29"/>
        <v>29500</v>
      </c>
      <c r="J149" s="136">
        <f t="shared" si="29"/>
        <v>0</v>
      </c>
      <c r="K149" s="219">
        <f t="shared" si="29"/>
        <v>30000</v>
      </c>
      <c r="L149" s="219">
        <f t="shared" si="29"/>
        <v>30000</v>
      </c>
    </row>
    <row r="150" spans="1:12" ht="27">
      <c r="A150" s="43" t="s">
        <v>29</v>
      </c>
      <c r="B150" s="166">
        <v>3.108</v>
      </c>
      <c r="C150" s="128" t="s">
        <v>277</v>
      </c>
      <c r="D150" s="136">
        <f t="shared" si="29"/>
        <v>0</v>
      </c>
      <c r="E150" s="219">
        <f t="shared" si="29"/>
        <v>30630</v>
      </c>
      <c r="F150" s="136">
        <f t="shared" si="29"/>
        <v>0</v>
      </c>
      <c r="G150" s="219">
        <f t="shared" si="29"/>
        <v>29500</v>
      </c>
      <c r="H150" s="136">
        <f t="shared" si="29"/>
        <v>0</v>
      </c>
      <c r="I150" s="219">
        <f t="shared" si="29"/>
        <v>29500</v>
      </c>
      <c r="J150" s="136">
        <f t="shared" si="29"/>
        <v>0</v>
      </c>
      <c r="K150" s="219">
        <f t="shared" si="29"/>
        <v>30000</v>
      </c>
      <c r="L150" s="219">
        <f t="shared" si="29"/>
        <v>30000</v>
      </c>
    </row>
    <row r="151" spans="1:12" ht="13.5" customHeight="1">
      <c r="A151" s="43"/>
      <c r="B151" s="166"/>
      <c r="C151" s="128"/>
      <c r="D151" s="129"/>
      <c r="E151" s="129"/>
      <c r="F151" s="129"/>
      <c r="G151" s="129"/>
      <c r="H151" s="129"/>
      <c r="I151" s="129"/>
      <c r="J151" s="129"/>
      <c r="K151" s="129"/>
      <c r="L151" s="129"/>
    </row>
    <row r="152" spans="1:12" ht="27">
      <c r="A152" s="43"/>
      <c r="B152" s="166">
        <v>3.117</v>
      </c>
      <c r="C152" s="128" t="s">
        <v>208</v>
      </c>
      <c r="D152" s="169"/>
      <c r="E152" s="169"/>
      <c r="F152" s="129"/>
      <c r="G152" s="129"/>
      <c r="H152" s="129"/>
      <c r="I152" s="129"/>
      <c r="J152" s="129"/>
      <c r="K152" s="129"/>
      <c r="L152" s="129"/>
    </row>
    <row r="153" spans="1:12" ht="25.5">
      <c r="A153" s="43"/>
      <c r="B153" s="156">
        <v>60</v>
      </c>
      <c r="C153" s="133" t="s">
        <v>209</v>
      </c>
      <c r="D153" s="169"/>
      <c r="E153" s="169"/>
      <c r="F153" s="129"/>
      <c r="G153" s="129"/>
      <c r="H153" s="129"/>
      <c r="I153" s="129"/>
      <c r="J153" s="129"/>
      <c r="K153" s="129"/>
      <c r="L153" s="129"/>
    </row>
    <row r="154" spans="1:12" ht="13.5" customHeight="1">
      <c r="A154" s="43"/>
      <c r="B154" s="264" t="s">
        <v>66</v>
      </c>
      <c r="C154" s="133" t="s">
        <v>69</v>
      </c>
      <c r="D154" s="150">
        <v>0</v>
      </c>
      <c r="E154" s="219">
        <v>7500</v>
      </c>
      <c r="F154" s="150">
        <v>0</v>
      </c>
      <c r="G154" s="219">
        <v>20000</v>
      </c>
      <c r="H154" s="150">
        <v>0</v>
      </c>
      <c r="I154" s="219">
        <v>20000</v>
      </c>
      <c r="J154" s="150">
        <v>0</v>
      </c>
      <c r="K154" s="219">
        <v>2500</v>
      </c>
      <c r="L154" s="219">
        <f>SUM(J154:K154)</f>
        <v>2500</v>
      </c>
    </row>
    <row r="155" spans="1:12" ht="27">
      <c r="A155" s="43" t="s">
        <v>29</v>
      </c>
      <c r="B155" s="166">
        <v>3.117</v>
      </c>
      <c r="C155" s="128" t="s">
        <v>208</v>
      </c>
      <c r="D155" s="220">
        <f aca="true" t="shared" si="30" ref="D155:L155">D154</f>
        <v>0</v>
      </c>
      <c r="E155" s="221">
        <f t="shared" si="30"/>
        <v>7500</v>
      </c>
      <c r="F155" s="220">
        <f t="shared" si="30"/>
        <v>0</v>
      </c>
      <c r="G155" s="221">
        <f t="shared" si="30"/>
        <v>20000</v>
      </c>
      <c r="H155" s="220">
        <f t="shared" si="30"/>
        <v>0</v>
      </c>
      <c r="I155" s="221">
        <f t="shared" si="30"/>
        <v>20000</v>
      </c>
      <c r="J155" s="220">
        <f t="shared" si="30"/>
        <v>0</v>
      </c>
      <c r="K155" s="221">
        <f t="shared" si="30"/>
        <v>2500</v>
      </c>
      <c r="L155" s="221">
        <f t="shared" si="30"/>
        <v>2500</v>
      </c>
    </row>
    <row r="156" spans="1:12" ht="38.25">
      <c r="A156" s="43" t="s">
        <v>29</v>
      </c>
      <c r="B156" s="167">
        <v>3</v>
      </c>
      <c r="C156" s="133" t="s">
        <v>217</v>
      </c>
      <c r="D156" s="136">
        <f aca="true" t="shared" si="31" ref="D156:L156">D150+D144+D155</f>
        <v>0</v>
      </c>
      <c r="E156" s="219">
        <f t="shared" si="31"/>
        <v>435740</v>
      </c>
      <c r="F156" s="136">
        <f t="shared" si="31"/>
        <v>0</v>
      </c>
      <c r="G156" s="219">
        <f t="shared" si="31"/>
        <v>409500</v>
      </c>
      <c r="H156" s="136">
        <f t="shared" si="31"/>
        <v>0</v>
      </c>
      <c r="I156" s="219">
        <f t="shared" si="31"/>
        <v>409500</v>
      </c>
      <c r="J156" s="136">
        <f t="shared" si="31"/>
        <v>0</v>
      </c>
      <c r="K156" s="219">
        <f t="shared" si="31"/>
        <v>382500</v>
      </c>
      <c r="L156" s="219">
        <f t="shared" si="31"/>
        <v>382500</v>
      </c>
    </row>
    <row r="157" spans="1:12" ht="12.75">
      <c r="A157" s="43"/>
      <c r="B157" s="167"/>
      <c r="C157" s="133"/>
      <c r="D157" s="165"/>
      <c r="E157" s="129"/>
      <c r="F157" s="165"/>
      <c r="G157" s="129"/>
      <c r="H157" s="165"/>
      <c r="I157" s="129"/>
      <c r="J157" s="165"/>
      <c r="K157" s="129"/>
      <c r="L157" s="129"/>
    </row>
    <row r="158" spans="1:12" ht="25.5">
      <c r="A158" s="43"/>
      <c r="B158" s="167">
        <v>4</v>
      </c>
      <c r="C158" s="133" t="s">
        <v>80</v>
      </c>
      <c r="D158" s="134"/>
      <c r="E158" s="134"/>
      <c r="F158" s="134"/>
      <c r="G158" s="134"/>
      <c r="H158" s="134"/>
      <c r="I158" s="134"/>
      <c r="J158" s="134"/>
      <c r="K158" s="134"/>
      <c r="L158" s="134"/>
    </row>
    <row r="159" spans="1:12" ht="27">
      <c r="A159" s="43"/>
      <c r="B159" s="166">
        <v>4.101</v>
      </c>
      <c r="C159" s="128" t="s">
        <v>246</v>
      </c>
      <c r="D159" s="134"/>
      <c r="E159" s="134"/>
      <c r="F159" s="134"/>
      <c r="G159" s="134"/>
      <c r="H159" s="134"/>
      <c r="I159" s="134"/>
      <c r="J159" s="134"/>
      <c r="K159" s="134"/>
      <c r="L159" s="134"/>
    </row>
    <row r="160" spans="1:12" ht="14.25" customHeight="1">
      <c r="A160" s="43"/>
      <c r="B160" s="156">
        <v>69</v>
      </c>
      <c r="C160" s="133" t="s">
        <v>81</v>
      </c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1:12" ht="14.25" customHeight="1">
      <c r="A161" s="43"/>
      <c r="B161" s="164" t="s">
        <v>82</v>
      </c>
      <c r="C161" s="135" t="s">
        <v>69</v>
      </c>
      <c r="D161" s="150">
        <v>0</v>
      </c>
      <c r="E161" s="165">
        <v>64</v>
      </c>
      <c r="F161" s="150">
        <v>0</v>
      </c>
      <c r="G161" s="165">
        <v>28428</v>
      </c>
      <c r="H161" s="150">
        <v>0</v>
      </c>
      <c r="I161" s="165">
        <v>28428</v>
      </c>
      <c r="J161" s="150">
        <v>0</v>
      </c>
      <c r="K161" s="165">
        <f>40640+2206</f>
        <v>42846</v>
      </c>
      <c r="L161" s="165">
        <f>SUM(J161:K161)</f>
        <v>42846</v>
      </c>
    </row>
    <row r="162" spans="1:12" ht="14.25" customHeight="1">
      <c r="A162" s="43"/>
      <c r="B162" s="164" t="s">
        <v>202</v>
      </c>
      <c r="C162" s="135" t="s">
        <v>203</v>
      </c>
      <c r="D162" s="150">
        <v>0</v>
      </c>
      <c r="E162" s="165">
        <v>12188</v>
      </c>
      <c r="F162" s="150">
        <v>0</v>
      </c>
      <c r="G162" s="165">
        <v>11252</v>
      </c>
      <c r="H162" s="150">
        <v>0</v>
      </c>
      <c r="I162" s="165">
        <v>11252</v>
      </c>
      <c r="J162" s="150">
        <v>0</v>
      </c>
      <c r="K162" s="165">
        <v>10316</v>
      </c>
      <c r="L162" s="165">
        <f>SUM(J162:K162)</f>
        <v>10316</v>
      </c>
    </row>
    <row r="163" spans="2:12" ht="14.25" customHeight="1">
      <c r="B163" s="164" t="s">
        <v>204</v>
      </c>
      <c r="C163" s="135" t="s">
        <v>205</v>
      </c>
      <c r="D163" s="157">
        <v>0</v>
      </c>
      <c r="E163" s="222">
        <v>3445</v>
      </c>
      <c r="F163" s="157">
        <v>0</v>
      </c>
      <c r="G163" s="222">
        <v>3192</v>
      </c>
      <c r="H163" s="157">
        <v>0</v>
      </c>
      <c r="I163" s="222">
        <v>3192</v>
      </c>
      <c r="J163" s="157">
        <v>0</v>
      </c>
      <c r="K163" s="222">
        <v>2940</v>
      </c>
      <c r="L163" s="222">
        <f>SUM(J163:K163)</f>
        <v>2940</v>
      </c>
    </row>
    <row r="164" spans="1:12" ht="14.25" customHeight="1">
      <c r="A164" s="43" t="s">
        <v>29</v>
      </c>
      <c r="B164" s="156">
        <v>69</v>
      </c>
      <c r="C164" s="133" t="s">
        <v>81</v>
      </c>
      <c r="D164" s="220">
        <f aca="true" t="shared" si="32" ref="D164:L164">D161+D162+D163</f>
        <v>0</v>
      </c>
      <c r="E164" s="221">
        <f t="shared" si="32"/>
        <v>15697</v>
      </c>
      <c r="F164" s="220">
        <f t="shared" si="32"/>
        <v>0</v>
      </c>
      <c r="G164" s="221">
        <f t="shared" si="32"/>
        <v>42872</v>
      </c>
      <c r="H164" s="220">
        <f t="shared" si="32"/>
        <v>0</v>
      </c>
      <c r="I164" s="221">
        <f t="shared" si="32"/>
        <v>42872</v>
      </c>
      <c r="J164" s="220">
        <f t="shared" si="32"/>
        <v>0</v>
      </c>
      <c r="K164" s="221">
        <f t="shared" si="32"/>
        <v>56102</v>
      </c>
      <c r="L164" s="221">
        <f t="shared" si="32"/>
        <v>56102</v>
      </c>
    </row>
    <row r="165" spans="1:12" ht="27">
      <c r="A165" s="43" t="s">
        <v>29</v>
      </c>
      <c r="B165" s="166">
        <v>4.101</v>
      </c>
      <c r="C165" s="128" t="s">
        <v>246</v>
      </c>
      <c r="D165" s="136">
        <f aca="true" t="shared" si="33" ref="D165:L165">D164</f>
        <v>0</v>
      </c>
      <c r="E165" s="219">
        <f t="shared" si="33"/>
        <v>15697</v>
      </c>
      <c r="F165" s="136">
        <f t="shared" si="33"/>
        <v>0</v>
      </c>
      <c r="G165" s="219">
        <f t="shared" si="33"/>
        <v>42872</v>
      </c>
      <c r="H165" s="136">
        <f t="shared" si="33"/>
        <v>0</v>
      </c>
      <c r="I165" s="219">
        <f t="shared" si="33"/>
        <v>42872</v>
      </c>
      <c r="J165" s="136">
        <f t="shared" si="33"/>
        <v>0</v>
      </c>
      <c r="K165" s="219">
        <f t="shared" si="33"/>
        <v>56102</v>
      </c>
      <c r="L165" s="219">
        <f t="shared" si="33"/>
        <v>56102</v>
      </c>
    </row>
    <row r="166" spans="1:12" ht="14.25" customHeight="1">
      <c r="A166" s="43"/>
      <c r="B166" s="156"/>
      <c r="C166" s="128"/>
      <c r="D166" s="159"/>
      <c r="E166" s="159"/>
      <c r="F166" s="159"/>
      <c r="G166" s="159"/>
      <c r="H166" s="159"/>
      <c r="I166" s="159"/>
      <c r="J166" s="159"/>
      <c r="K166" s="159"/>
      <c r="L166" s="159"/>
    </row>
    <row r="167" spans="2:12" ht="27">
      <c r="B167" s="166">
        <v>4.103</v>
      </c>
      <c r="C167" s="145" t="s">
        <v>83</v>
      </c>
      <c r="D167" s="134"/>
      <c r="E167" s="134"/>
      <c r="F167" s="134"/>
      <c r="G167" s="134"/>
      <c r="H167" s="134"/>
      <c r="I167" s="134"/>
      <c r="J167" s="134"/>
      <c r="K167" s="134"/>
      <c r="L167" s="159"/>
    </row>
    <row r="168" spans="1:12" ht="14.25" customHeight="1">
      <c r="A168" s="88"/>
      <c r="B168" s="170">
        <v>13</v>
      </c>
      <c r="C168" s="171" t="s">
        <v>89</v>
      </c>
      <c r="D168" s="131"/>
      <c r="E168" s="131"/>
      <c r="F168" s="131"/>
      <c r="G168" s="131"/>
      <c r="H168" s="131"/>
      <c r="I168" s="131"/>
      <c r="J168" s="131"/>
      <c r="K168" s="131"/>
      <c r="L168" s="129"/>
    </row>
    <row r="169" spans="1:12" ht="25.5">
      <c r="A169" s="88"/>
      <c r="B169" s="170">
        <v>63</v>
      </c>
      <c r="C169" s="171" t="s">
        <v>90</v>
      </c>
      <c r="D169" s="129"/>
      <c r="E169" s="129"/>
      <c r="F169" s="129"/>
      <c r="G169" s="131"/>
      <c r="H169" s="129"/>
      <c r="I169" s="131"/>
      <c r="J169" s="129"/>
      <c r="K169" s="131"/>
      <c r="L169" s="129"/>
    </row>
    <row r="170" spans="1:12" ht="14.25" customHeight="1">
      <c r="A170" s="118"/>
      <c r="B170" s="175" t="s">
        <v>91</v>
      </c>
      <c r="C170" s="168" t="s">
        <v>69</v>
      </c>
      <c r="D170" s="136">
        <v>0</v>
      </c>
      <c r="E170" s="219">
        <v>549</v>
      </c>
      <c r="F170" s="136">
        <v>0</v>
      </c>
      <c r="G170" s="224">
        <v>403</v>
      </c>
      <c r="H170" s="136">
        <v>0</v>
      </c>
      <c r="I170" s="224">
        <v>403</v>
      </c>
      <c r="J170" s="136">
        <v>0</v>
      </c>
      <c r="K170" s="224">
        <v>273</v>
      </c>
      <c r="L170" s="219">
        <f>SUM(J170:K170)</f>
        <v>273</v>
      </c>
    </row>
    <row r="171" spans="1:12" ht="27.75" customHeight="1">
      <c r="A171" s="88" t="s">
        <v>29</v>
      </c>
      <c r="B171" s="170">
        <v>63</v>
      </c>
      <c r="C171" s="171" t="s">
        <v>90</v>
      </c>
      <c r="D171" s="184">
        <f aca="true" t="shared" si="34" ref="D171:L172">D170</f>
        <v>0</v>
      </c>
      <c r="E171" s="224">
        <f t="shared" si="34"/>
        <v>549</v>
      </c>
      <c r="F171" s="184">
        <f t="shared" si="34"/>
        <v>0</v>
      </c>
      <c r="G171" s="224">
        <f t="shared" si="34"/>
        <v>403</v>
      </c>
      <c r="H171" s="184">
        <f t="shared" si="34"/>
        <v>0</v>
      </c>
      <c r="I171" s="224">
        <f t="shared" si="34"/>
        <v>403</v>
      </c>
      <c r="J171" s="184">
        <f t="shared" si="34"/>
        <v>0</v>
      </c>
      <c r="K171" s="224">
        <f t="shared" si="34"/>
        <v>273</v>
      </c>
      <c r="L171" s="224">
        <f t="shared" si="34"/>
        <v>273</v>
      </c>
    </row>
    <row r="172" spans="1:12" ht="15" customHeight="1">
      <c r="A172" s="88" t="s">
        <v>29</v>
      </c>
      <c r="B172" s="170">
        <v>13</v>
      </c>
      <c r="C172" s="171" t="s">
        <v>89</v>
      </c>
      <c r="D172" s="220">
        <f t="shared" si="34"/>
        <v>0</v>
      </c>
      <c r="E172" s="221">
        <f t="shared" si="34"/>
        <v>549</v>
      </c>
      <c r="F172" s="220">
        <f t="shared" si="34"/>
        <v>0</v>
      </c>
      <c r="G172" s="221">
        <f t="shared" si="34"/>
        <v>403</v>
      </c>
      <c r="H172" s="220">
        <f t="shared" si="34"/>
        <v>0</v>
      </c>
      <c r="I172" s="221">
        <f t="shared" si="34"/>
        <v>403</v>
      </c>
      <c r="J172" s="220">
        <f t="shared" si="34"/>
        <v>0</v>
      </c>
      <c r="K172" s="221">
        <f t="shared" si="34"/>
        <v>273</v>
      </c>
      <c r="L172" s="221">
        <f t="shared" si="34"/>
        <v>273</v>
      </c>
    </row>
    <row r="173" spans="1:12" ht="12.75">
      <c r="A173" s="88"/>
      <c r="B173" s="170"/>
      <c r="C173" s="171"/>
      <c r="D173" s="129"/>
      <c r="E173" s="129"/>
      <c r="F173" s="129"/>
      <c r="G173" s="131"/>
      <c r="H173" s="129"/>
      <c r="I173" s="131"/>
      <c r="J173" s="129"/>
      <c r="K173" s="131"/>
      <c r="L173" s="131"/>
    </row>
    <row r="174" spans="1:12" ht="15" customHeight="1">
      <c r="A174" s="117"/>
      <c r="B174" s="170">
        <v>31</v>
      </c>
      <c r="C174" s="171" t="s">
        <v>84</v>
      </c>
      <c r="D174" s="134"/>
      <c r="E174" s="134"/>
      <c r="F174" s="134"/>
      <c r="G174" s="134"/>
      <c r="H174" s="134"/>
      <c r="I174" s="134"/>
      <c r="J174" s="134"/>
      <c r="K174" s="134"/>
      <c r="L174" s="159"/>
    </row>
    <row r="175" spans="1:12" ht="15" customHeight="1">
      <c r="A175" s="88"/>
      <c r="B175" s="170">
        <v>60</v>
      </c>
      <c r="C175" s="171" t="s">
        <v>85</v>
      </c>
      <c r="D175" s="131"/>
      <c r="E175" s="131"/>
      <c r="F175" s="131"/>
      <c r="G175" s="131"/>
      <c r="H175" s="131"/>
      <c r="I175" s="131"/>
      <c r="J175" s="131"/>
      <c r="K175" s="131"/>
      <c r="L175" s="129"/>
    </row>
    <row r="176" spans="1:12" ht="15" customHeight="1">
      <c r="A176" s="88"/>
      <c r="B176" s="164" t="s">
        <v>86</v>
      </c>
      <c r="C176" s="135" t="s">
        <v>69</v>
      </c>
      <c r="D176" s="150">
        <v>0</v>
      </c>
      <c r="E176" s="165">
        <v>2196</v>
      </c>
      <c r="F176" s="150">
        <v>0</v>
      </c>
      <c r="G176" s="265">
        <v>2038</v>
      </c>
      <c r="H176" s="150">
        <v>0</v>
      </c>
      <c r="I176" s="265">
        <v>2038</v>
      </c>
      <c r="J176" s="150">
        <v>0</v>
      </c>
      <c r="K176" s="265">
        <v>1879</v>
      </c>
      <c r="L176" s="165">
        <f>SUM(J176:K176)</f>
        <v>1879</v>
      </c>
    </row>
    <row r="177" spans="1:12" ht="15" customHeight="1">
      <c r="A177" s="88" t="s">
        <v>29</v>
      </c>
      <c r="B177" s="170">
        <v>60</v>
      </c>
      <c r="C177" s="171" t="s">
        <v>85</v>
      </c>
      <c r="D177" s="220">
        <f aca="true" t="shared" si="35" ref="D177:L177">D176</f>
        <v>0</v>
      </c>
      <c r="E177" s="221">
        <f t="shared" si="35"/>
        <v>2196</v>
      </c>
      <c r="F177" s="220">
        <f t="shared" si="35"/>
        <v>0</v>
      </c>
      <c r="G177" s="221">
        <f t="shared" si="35"/>
        <v>2038</v>
      </c>
      <c r="H177" s="220">
        <f t="shared" si="35"/>
        <v>0</v>
      </c>
      <c r="I177" s="221">
        <f t="shared" si="35"/>
        <v>2038</v>
      </c>
      <c r="J177" s="220">
        <f t="shared" si="35"/>
        <v>0</v>
      </c>
      <c r="K177" s="221">
        <f t="shared" si="35"/>
        <v>1879</v>
      </c>
      <c r="L177" s="221">
        <f t="shared" si="35"/>
        <v>1879</v>
      </c>
    </row>
    <row r="178" spans="2:12" ht="15" customHeight="1">
      <c r="B178" s="158"/>
      <c r="C178" s="154"/>
      <c r="D178" s="172"/>
      <c r="E178" s="172"/>
      <c r="F178" s="172"/>
      <c r="G178" s="173"/>
      <c r="H178" s="172"/>
      <c r="I178" s="173"/>
      <c r="J178" s="172"/>
      <c r="K178" s="173"/>
      <c r="L178" s="172"/>
    </row>
    <row r="179" spans="2:12" ht="15" customHeight="1">
      <c r="B179" s="158">
        <v>61</v>
      </c>
      <c r="C179" s="171" t="s">
        <v>87</v>
      </c>
      <c r="D179" s="129"/>
      <c r="E179" s="129"/>
      <c r="F179" s="129"/>
      <c r="G179" s="131"/>
      <c r="H179" s="129"/>
      <c r="I179" s="131"/>
      <c r="J179" s="129"/>
      <c r="K179" s="131"/>
      <c r="L179" s="129"/>
    </row>
    <row r="180" spans="1:12" ht="15" customHeight="1">
      <c r="A180" s="88"/>
      <c r="B180" s="205" t="s">
        <v>88</v>
      </c>
      <c r="C180" s="135" t="s">
        <v>69</v>
      </c>
      <c r="D180" s="150">
        <v>0</v>
      </c>
      <c r="E180" s="150">
        <v>0</v>
      </c>
      <c r="F180" s="150">
        <v>0</v>
      </c>
      <c r="G180" s="174">
        <v>0</v>
      </c>
      <c r="H180" s="150">
        <v>0</v>
      </c>
      <c r="I180" s="174">
        <v>0</v>
      </c>
      <c r="J180" s="150">
        <v>0</v>
      </c>
      <c r="K180" s="174">
        <v>0</v>
      </c>
      <c r="L180" s="150">
        <f>SUM(J180:K180)</f>
        <v>0</v>
      </c>
    </row>
    <row r="181" spans="1:12" ht="15" customHeight="1">
      <c r="A181" s="88" t="s">
        <v>29</v>
      </c>
      <c r="B181" s="156">
        <v>61</v>
      </c>
      <c r="C181" s="171" t="s">
        <v>87</v>
      </c>
      <c r="D181" s="220">
        <f aca="true" t="shared" si="36" ref="D181:L181">D180</f>
        <v>0</v>
      </c>
      <c r="E181" s="220">
        <f t="shared" si="36"/>
        <v>0</v>
      </c>
      <c r="F181" s="220">
        <f t="shared" si="36"/>
        <v>0</v>
      </c>
      <c r="G181" s="220">
        <f t="shared" si="36"/>
        <v>0</v>
      </c>
      <c r="H181" s="220">
        <f t="shared" si="36"/>
        <v>0</v>
      </c>
      <c r="I181" s="220">
        <f t="shared" si="36"/>
        <v>0</v>
      </c>
      <c r="J181" s="220">
        <f t="shared" si="36"/>
        <v>0</v>
      </c>
      <c r="K181" s="220">
        <f t="shared" si="36"/>
        <v>0</v>
      </c>
      <c r="L181" s="220">
        <f t="shared" si="36"/>
        <v>0</v>
      </c>
    </row>
    <row r="182" spans="1:12" ht="15" customHeight="1">
      <c r="A182" s="88" t="s">
        <v>29</v>
      </c>
      <c r="B182" s="170">
        <v>31</v>
      </c>
      <c r="C182" s="171" t="s">
        <v>84</v>
      </c>
      <c r="D182" s="136">
        <f aca="true" t="shared" si="37" ref="D182:L182">D181+D177</f>
        <v>0</v>
      </c>
      <c r="E182" s="219">
        <f t="shared" si="37"/>
        <v>2196</v>
      </c>
      <c r="F182" s="136">
        <f t="shared" si="37"/>
        <v>0</v>
      </c>
      <c r="G182" s="219">
        <f t="shared" si="37"/>
        <v>2038</v>
      </c>
      <c r="H182" s="136">
        <f t="shared" si="37"/>
        <v>0</v>
      </c>
      <c r="I182" s="219">
        <f t="shared" si="37"/>
        <v>2038</v>
      </c>
      <c r="J182" s="136">
        <f t="shared" si="37"/>
        <v>0</v>
      </c>
      <c r="K182" s="219">
        <f t="shared" si="37"/>
        <v>1879</v>
      </c>
      <c r="L182" s="219">
        <f t="shared" si="37"/>
        <v>1879</v>
      </c>
    </row>
    <row r="183" spans="1:12" ht="15" customHeight="1">
      <c r="A183" s="88"/>
      <c r="B183" s="170"/>
      <c r="C183" s="171"/>
      <c r="D183" s="129"/>
      <c r="E183" s="129"/>
      <c r="F183" s="129"/>
      <c r="G183" s="131"/>
      <c r="H183" s="129"/>
      <c r="I183" s="131"/>
      <c r="J183" s="129"/>
      <c r="K183" s="131"/>
      <c r="L183" s="131"/>
    </row>
    <row r="184" spans="1:12" ht="15" customHeight="1">
      <c r="A184" s="88"/>
      <c r="B184" s="170">
        <v>44</v>
      </c>
      <c r="C184" s="171" t="s">
        <v>92</v>
      </c>
      <c r="D184" s="134"/>
      <c r="E184" s="134"/>
      <c r="F184" s="134"/>
      <c r="G184" s="134"/>
      <c r="H184" s="134"/>
      <c r="I184" s="134"/>
      <c r="J184" s="134"/>
      <c r="K184" s="134"/>
      <c r="L184" s="159"/>
    </row>
    <row r="185" spans="1:12" ht="27.75" customHeight="1">
      <c r="A185" s="117"/>
      <c r="B185" s="170">
        <v>67</v>
      </c>
      <c r="C185" s="171" t="s">
        <v>256</v>
      </c>
      <c r="D185" s="159"/>
      <c r="E185" s="159"/>
      <c r="F185" s="159"/>
      <c r="G185" s="134"/>
      <c r="H185" s="159"/>
      <c r="I185" s="134"/>
      <c r="J185" s="159"/>
      <c r="K185" s="134"/>
      <c r="L185" s="159"/>
    </row>
    <row r="186" spans="1:12" ht="15" customHeight="1">
      <c r="A186" s="88"/>
      <c r="B186" s="170" t="s">
        <v>93</v>
      </c>
      <c r="C186" s="135" t="s">
        <v>69</v>
      </c>
      <c r="D186" s="157">
        <v>0</v>
      </c>
      <c r="E186" s="165">
        <v>10</v>
      </c>
      <c r="F186" s="157">
        <v>0</v>
      </c>
      <c r="G186" s="266">
        <v>7</v>
      </c>
      <c r="H186" s="157">
        <v>0</v>
      </c>
      <c r="I186" s="266">
        <v>7</v>
      </c>
      <c r="J186" s="157">
        <v>0</v>
      </c>
      <c r="K186" s="266">
        <v>5</v>
      </c>
      <c r="L186" s="222">
        <f>SUM(J186:K186)</f>
        <v>5</v>
      </c>
    </row>
    <row r="187" spans="1:12" ht="27.75" customHeight="1">
      <c r="A187" s="88" t="s">
        <v>29</v>
      </c>
      <c r="B187" s="170">
        <v>67</v>
      </c>
      <c r="C187" s="171" t="s">
        <v>256</v>
      </c>
      <c r="D187" s="220">
        <f aca="true" t="shared" si="38" ref="D187:L187">D186</f>
        <v>0</v>
      </c>
      <c r="E187" s="221">
        <f t="shared" si="38"/>
        <v>10</v>
      </c>
      <c r="F187" s="220">
        <f t="shared" si="38"/>
        <v>0</v>
      </c>
      <c r="G187" s="221">
        <f t="shared" si="38"/>
        <v>7</v>
      </c>
      <c r="H187" s="220">
        <f t="shared" si="38"/>
        <v>0</v>
      </c>
      <c r="I187" s="221">
        <f t="shared" si="38"/>
        <v>7</v>
      </c>
      <c r="J187" s="220">
        <f t="shared" si="38"/>
        <v>0</v>
      </c>
      <c r="K187" s="221">
        <f t="shared" si="38"/>
        <v>5</v>
      </c>
      <c r="L187" s="221">
        <f t="shared" si="38"/>
        <v>5</v>
      </c>
    </row>
    <row r="188" spans="1:12" ht="15" customHeight="1">
      <c r="A188" s="88"/>
      <c r="B188" s="170"/>
      <c r="C188" s="171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1:12" ht="27.75" customHeight="1">
      <c r="A189" s="88"/>
      <c r="B189" s="170">
        <v>68</v>
      </c>
      <c r="C189" s="171" t="s">
        <v>94</v>
      </c>
      <c r="D189" s="159"/>
      <c r="E189" s="159"/>
      <c r="F189" s="159"/>
      <c r="G189" s="134"/>
      <c r="H189" s="159"/>
      <c r="I189" s="134"/>
      <c r="J189" s="159"/>
      <c r="K189" s="134"/>
      <c r="L189" s="159"/>
    </row>
    <row r="190" spans="1:12" ht="15" customHeight="1">
      <c r="A190" s="117"/>
      <c r="B190" s="170" t="s">
        <v>95</v>
      </c>
      <c r="C190" s="154" t="s">
        <v>69</v>
      </c>
      <c r="D190" s="136">
        <v>0</v>
      </c>
      <c r="E190" s="219">
        <v>974</v>
      </c>
      <c r="F190" s="136">
        <v>0</v>
      </c>
      <c r="G190" s="224">
        <v>824</v>
      </c>
      <c r="H190" s="136">
        <v>0</v>
      </c>
      <c r="I190" s="224">
        <v>824</v>
      </c>
      <c r="J190" s="136">
        <v>0</v>
      </c>
      <c r="K190" s="224">
        <v>674</v>
      </c>
      <c r="L190" s="219">
        <f>SUM(J190:K190)</f>
        <v>674</v>
      </c>
    </row>
    <row r="191" spans="1:12" ht="27.75" customHeight="1">
      <c r="A191" s="88" t="s">
        <v>29</v>
      </c>
      <c r="B191" s="170">
        <v>68</v>
      </c>
      <c r="C191" s="171" t="s">
        <v>94</v>
      </c>
      <c r="D191" s="184">
        <f aca="true" t="shared" si="39" ref="D191:L191">D190</f>
        <v>0</v>
      </c>
      <c r="E191" s="224">
        <f t="shared" si="39"/>
        <v>974</v>
      </c>
      <c r="F191" s="184">
        <f t="shared" si="39"/>
        <v>0</v>
      </c>
      <c r="G191" s="224">
        <f t="shared" si="39"/>
        <v>824</v>
      </c>
      <c r="H191" s="184">
        <f t="shared" si="39"/>
        <v>0</v>
      </c>
      <c r="I191" s="224">
        <f t="shared" si="39"/>
        <v>824</v>
      </c>
      <c r="J191" s="184">
        <f t="shared" si="39"/>
        <v>0</v>
      </c>
      <c r="K191" s="224">
        <f t="shared" si="39"/>
        <v>674</v>
      </c>
      <c r="L191" s="224">
        <f t="shared" si="39"/>
        <v>674</v>
      </c>
    </row>
    <row r="192" spans="1:12" ht="12.75">
      <c r="A192" s="88"/>
      <c r="B192" s="170"/>
      <c r="C192" s="171"/>
      <c r="D192" s="131"/>
      <c r="E192" s="131"/>
      <c r="F192" s="131"/>
      <c r="G192" s="131"/>
      <c r="H192" s="131"/>
      <c r="I192" s="131"/>
      <c r="J192" s="131"/>
      <c r="K192" s="131"/>
      <c r="L192" s="129"/>
    </row>
    <row r="193" spans="1:12" ht="27.75" customHeight="1">
      <c r="A193" s="88"/>
      <c r="B193" s="170">
        <v>69</v>
      </c>
      <c r="C193" s="171" t="s">
        <v>248</v>
      </c>
      <c r="D193" s="131"/>
      <c r="E193" s="131"/>
      <c r="F193" s="131"/>
      <c r="G193" s="131"/>
      <c r="H193" s="131"/>
      <c r="I193" s="131"/>
      <c r="J193" s="131"/>
      <c r="K193" s="131"/>
      <c r="L193" s="129"/>
    </row>
    <row r="194" spans="1:12" ht="13.5" customHeight="1">
      <c r="A194" s="118"/>
      <c r="B194" s="175" t="s">
        <v>96</v>
      </c>
      <c r="C194" s="168" t="s">
        <v>69</v>
      </c>
      <c r="D194" s="136">
        <v>0</v>
      </c>
      <c r="E194" s="219">
        <v>2</v>
      </c>
      <c r="F194" s="136">
        <v>0</v>
      </c>
      <c r="G194" s="224">
        <v>1</v>
      </c>
      <c r="H194" s="136">
        <v>0</v>
      </c>
      <c r="I194" s="224">
        <v>1</v>
      </c>
      <c r="J194" s="136">
        <v>0</v>
      </c>
      <c r="K194" s="224">
        <v>1</v>
      </c>
      <c r="L194" s="219">
        <f>SUM(J194:K194)</f>
        <v>1</v>
      </c>
    </row>
    <row r="195" spans="1:12" ht="25.5">
      <c r="A195" s="88" t="s">
        <v>29</v>
      </c>
      <c r="B195" s="170">
        <v>69</v>
      </c>
      <c r="C195" s="171" t="s">
        <v>248</v>
      </c>
      <c r="D195" s="136">
        <f aca="true" t="shared" si="40" ref="D195:L195">D194</f>
        <v>0</v>
      </c>
      <c r="E195" s="219">
        <f t="shared" si="40"/>
        <v>2</v>
      </c>
      <c r="F195" s="136">
        <f t="shared" si="40"/>
        <v>0</v>
      </c>
      <c r="G195" s="219">
        <f t="shared" si="40"/>
        <v>1</v>
      </c>
      <c r="H195" s="136">
        <f t="shared" si="40"/>
        <v>0</v>
      </c>
      <c r="I195" s="219">
        <f t="shared" si="40"/>
        <v>1</v>
      </c>
      <c r="J195" s="136">
        <f t="shared" si="40"/>
        <v>0</v>
      </c>
      <c r="K195" s="219">
        <f t="shared" si="40"/>
        <v>1</v>
      </c>
      <c r="L195" s="219">
        <f t="shared" si="40"/>
        <v>1</v>
      </c>
    </row>
    <row r="196" spans="1:12" ht="13.5" customHeight="1">
      <c r="A196" s="88"/>
      <c r="B196" s="170"/>
      <c r="C196" s="171"/>
      <c r="D196" s="165"/>
      <c r="E196" s="129"/>
      <c r="F196" s="165"/>
      <c r="G196" s="129"/>
      <c r="H196" s="165"/>
      <c r="I196" s="129"/>
      <c r="J196" s="165"/>
      <c r="K196" s="129"/>
      <c r="L196" s="129"/>
    </row>
    <row r="197" spans="1:12" ht="13.5" customHeight="1">
      <c r="A197" s="88"/>
      <c r="B197" s="170">
        <v>71</v>
      </c>
      <c r="C197" s="171" t="s">
        <v>97</v>
      </c>
      <c r="D197" s="129"/>
      <c r="E197" s="129"/>
      <c r="F197" s="129"/>
      <c r="G197" s="131"/>
      <c r="H197" s="129"/>
      <c r="I197" s="131"/>
      <c r="J197" s="129"/>
      <c r="K197" s="131"/>
      <c r="L197" s="129"/>
    </row>
    <row r="198" spans="1:12" ht="13.5" customHeight="1">
      <c r="A198" s="88"/>
      <c r="B198" s="170" t="s">
        <v>98</v>
      </c>
      <c r="C198" s="135" t="s">
        <v>69</v>
      </c>
      <c r="D198" s="136">
        <v>0</v>
      </c>
      <c r="E198" s="219">
        <v>13744</v>
      </c>
      <c r="F198" s="136">
        <v>0</v>
      </c>
      <c r="G198" s="224">
        <v>13046</v>
      </c>
      <c r="H198" s="136">
        <v>0</v>
      </c>
      <c r="I198" s="224">
        <v>13046</v>
      </c>
      <c r="J198" s="136">
        <v>0</v>
      </c>
      <c r="K198" s="224">
        <v>12227</v>
      </c>
      <c r="L198" s="219">
        <f>SUM(J198:K198)</f>
        <v>12227</v>
      </c>
    </row>
    <row r="199" spans="1:12" ht="13.5" customHeight="1">
      <c r="A199" s="88" t="s">
        <v>29</v>
      </c>
      <c r="B199" s="170">
        <v>71</v>
      </c>
      <c r="C199" s="171" t="s">
        <v>97</v>
      </c>
      <c r="D199" s="220">
        <f aca="true" t="shared" si="41" ref="D199:L199">D198</f>
        <v>0</v>
      </c>
      <c r="E199" s="221">
        <f t="shared" si="41"/>
        <v>13744</v>
      </c>
      <c r="F199" s="220">
        <f t="shared" si="41"/>
        <v>0</v>
      </c>
      <c r="G199" s="221">
        <f t="shared" si="41"/>
        <v>13046</v>
      </c>
      <c r="H199" s="220">
        <f t="shared" si="41"/>
        <v>0</v>
      </c>
      <c r="I199" s="221">
        <f t="shared" si="41"/>
        <v>13046</v>
      </c>
      <c r="J199" s="220">
        <f t="shared" si="41"/>
        <v>0</v>
      </c>
      <c r="K199" s="221">
        <f t="shared" si="41"/>
        <v>12227</v>
      </c>
      <c r="L199" s="221">
        <f t="shared" si="41"/>
        <v>12227</v>
      </c>
    </row>
    <row r="200" spans="1:12" ht="13.5" customHeight="1">
      <c r="A200" s="88"/>
      <c r="B200" s="170"/>
      <c r="C200" s="135"/>
      <c r="D200" s="177"/>
      <c r="E200" s="159"/>
      <c r="F200" s="177"/>
      <c r="G200" s="134"/>
      <c r="H200" s="177"/>
      <c r="I200" s="134"/>
      <c r="J200" s="177"/>
      <c r="K200" s="134"/>
      <c r="L200" s="159"/>
    </row>
    <row r="201" spans="1:12" ht="13.5" customHeight="1">
      <c r="A201" s="88"/>
      <c r="B201" s="170">
        <v>73</v>
      </c>
      <c r="C201" s="171" t="s">
        <v>99</v>
      </c>
      <c r="D201" s="177"/>
      <c r="E201" s="159"/>
      <c r="F201" s="177"/>
      <c r="G201" s="134"/>
      <c r="H201" s="177"/>
      <c r="I201" s="134"/>
      <c r="J201" s="177"/>
      <c r="K201" s="134"/>
      <c r="L201" s="159"/>
    </row>
    <row r="202" spans="1:12" ht="13.5" customHeight="1">
      <c r="A202" s="88"/>
      <c r="B202" s="170" t="s">
        <v>100</v>
      </c>
      <c r="C202" s="135" t="s">
        <v>69</v>
      </c>
      <c r="D202" s="157">
        <v>0</v>
      </c>
      <c r="E202" s="222">
        <v>522</v>
      </c>
      <c r="F202" s="157">
        <v>0</v>
      </c>
      <c r="G202" s="266">
        <v>422</v>
      </c>
      <c r="H202" s="157">
        <v>0</v>
      </c>
      <c r="I202" s="266">
        <v>422</v>
      </c>
      <c r="J202" s="157">
        <v>0</v>
      </c>
      <c r="K202" s="266">
        <v>345</v>
      </c>
      <c r="L202" s="222">
        <f>SUM(J202:K202)</f>
        <v>345</v>
      </c>
    </row>
    <row r="203" spans="1:12" ht="13.5" customHeight="1">
      <c r="A203" s="88" t="s">
        <v>29</v>
      </c>
      <c r="B203" s="170">
        <v>73</v>
      </c>
      <c r="C203" s="171" t="s">
        <v>99</v>
      </c>
      <c r="D203" s="220">
        <f aca="true" t="shared" si="42" ref="D203:L203">D202</f>
        <v>0</v>
      </c>
      <c r="E203" s="221">
        <f t="shared" si="42"/>
        <v>522</v>
      </c>
      <c r="F203" s="220">
        <f t="shared" si="42"/>
        <v>0</v>
      </c>
      <c r="G203" s="221">
        <f t="shared" si="42"/>
        <v>422</v>
      </c>
      <c r="H203" s="220">
        <f t="shared" si="42"/>
        <v>0</v>
      </c>
      <c r="I203" s="221">
        <f t="shared" si="42"/>
        <v>422</v>
      </c>
      <c r="J203" s="220">
        <f t="shared" si="42"/>
        <v>0</v>
      </c>
      <c r="K203" s="221">
        <f t="shared" si="42"/>
        <v>345</v>
      </c>
      <c r="L203" s="221">
        <f t="shared" si="42"/>
        <v>345</v>
      </c>
    </row>
    <row r="204" spans="1:12" ht="13.5" customHeight="1">
      <c r="A204" s="88" t="s">
        <v>29</v>
      </c>
      <c r="B204" s="170">
        <v>44</v>
      </c>
      <c r="C204" s="171" t="s">
        <v>92</v>
      </c>
      <c r="D204" s="220">
        <f>D203+D199+D195+D191+D187</f>
        <v>0</v>
      </c>
      <c r="E204" s="221">
        <f aca="true" t="shared" si="43" ref="E204:L204">E203+E199+E195+E191+E187</f>
        <v>15252</v>
      </c>
      <c r="F204" s="220">
        <f t="shared" si="43"/>
        <v>0</v>
      </c>
      <c r="G204" s="221">
        <f t="shared" si="43"/>
        <v>14300</v>
      </c>
      <c r="H204" s="220">
        <f t="shared" si="43"/>
        <v>0</v>
      </c>
      <c r="I204" s="221">
        <f t="shared" si="43"/>
        <v>14300</v>
      </c>
      <c r="J204" s="220">
        <f t="shared" si="43"/>
        <v>0</v>
      </c>
      <c r="K204" s="221">
        <f t="shared" si="43"/>
        <v>13252</v>
      </c>
      <c r="L204" s="221">
        <f t="shared" si="43"/>
        <v>13252</v>
      </c>
    </row>
    <row r="205" spans="1:12" ht="27">
      <c r="A205" s="43" t="s">
        <v>29</v>
      </c>
      <c r="B205" s="166">
        <v>4.103</v>
      </c>
      <c r="C205" s="128" t="s">
        <v>83</v>
      </c>
      <c r="D205" s="136">
        <f aca="true" t="shared" si="44" ref="D205:L205">D204+D172+D182</f>
        <v>0</v>
      </c>
      <c r="E205" s="219">
        <f t="shared" si="44"/>
        <v>17997</v>
      </c>
      <c r="F205" s="136">
        <f t="shared" si="44"/>
        <v>0</v>
      </c>
      <c r="G205" s="219">
        <f t="shared" si="44"/>
        <v>16741</v>
      </c>
      <c r="H205" s="136">
        <f t="shared" si="44"/>
        <v>0</v>
      </c>
      <c r="I205" s="219">
        <f t="shared" si="44"/>
        <v>16741</v>
      </c>
      <c r="J205" s="136">
        <f t="shared" si="44"/>
        <v>0</v>
      </c>
      <c r="K205" s="219">
        <f t="shared" si="44"/>
        <v>15404</v>
      </c>
      <c r="L205" s="219">
        <f t="shared" si="44"/>
        <v>15404</v>
      </c>
    </row>
    <row r="206" spans="1:12" ht="13.5">
      <c r="A206" s="43"/>
      <c r="B206" s="166"/>
      <c r="C206" s="128"/>
      <c r="D206" s="150"/>
      <c r="E206" s="165"/>
      <c r="F206" s="150"/>
      <c r="G206" s="165"/>
      <c r="H206" s="150"/>
      <c r="I206" s="165"/>
      <c r="J206" s="150"/>
      <c r="K206" s="165"/>
      <c r="L206" s="165"/>
    </row>
    <row r="207" spans="1:12" ht="39" customHeight="1">
      <c r="A207" s="43"/>
      <c r="B207" s="166">
        <v>4.109</v>
      </c>
      <c r="C207" s="128" t="s">
        <v>269</v>
      </c>
      <c r="D207" s="150"/>
      <c r="E207" s="165"/>
      <c r="F207" s="150"/>
      <c r="G207" s="165"/>
      <c r="H207" s="150"/>
      <c r="I207" s="165"/>
      <c r="J207" s="150"/>
      <c r="K207" s="165"/>
      <c r="L207" s="165"/>
    </row>
    <row r="208" spans="1:12" ht="12.75" customHeight="1">
      <c r="A208" s="43"/>
      <c r="B208" s="164" t="s">
        <v>62</v>
      </c>
      <c r="C208" s="135" t="s">
        <v>69</v>
      </c>
      <c r="D208" s="150">
        <v>0</v>
      </c>
      <c r="E208" s="165">
        <v>67062</v>
      </c>
      <c r="F208" s="150">
        <v>0</v>
      </c>
      <c r="G208" s="165">
        <v>76580</v>
      </c>
      <c r="H208" s="150">
        <v>0</v>
      </c>
      <c r="I208" s="165">
        <v>76580</v>
      </c>
      <c r="J208" s="150">
        <v>0</v>
      </c>
      <c r="K208" s="165">
        <v>72325</v>
      </c>
      <c r="L208" s="165">
        <f>SUM(J208:K208)</f>
        <v>72325</v>
      </c>
    </row>
    <row r="209" spans="1:12" ht="39" customHeight="1">
      <c r="A209" s="43" t="s">
        <v>29</v>
      </c>
      <c r="B209" s="166">
        <v>4.109</v>
      </c>
      <c r="C209" s="128" t="s">
        <v>269</v>
      </c>
      <c r="D209" s="220">
        <f aca="true" t="shared" si="45" ref="D209:L209">D208</f>
        <v>0</v>
      </c>
      <c r="E209" s="221">
        <f t="shared" si="45"/>
        <v>67062</v>
      </c>
      <c r="F209" s="220">
        <f t="shared" si="45"/>
        <v>0</v>
      </c>
      <c r="G209" s="221">
        <f t="shared" si="45"/>
        <v>76580</v>
      </c>
      <c r="H209" s="220">
        <f t="shared" si="45"/>
        <v>0</v>
      </c>
      <c r="I209" s="221">
        <f t="shared" si="45"/>
        <v>76580</v>
      </c>
      <c r="J209" s="220">
        <f t="shared" si="45"/>
        <v>0</v>
      </c>
      <c r="K209" s="221">
        <f t="shared" si="45"/>
        <v>72325</v>
      </c>
      <c r="L209" s="221">
        <f t="shared" si="45"/>
        <v>72325</v>
      </c>
    </row>
    <row r="210" spans="1:12" ht="25.5">
      <c r="A210" s="43" t="s">
        <v>29</v>
      </c>
      <c r="B210" s="167">
        <v>4</v>
      </c>
      <c r="C210" s="133" t="s">
        <v>80</v>
      </c>
      <c r="D210" s="136">
        <f aca="true" t="shared" si="46" ref="D210:L210">D205+D165+D209</f>
        <v>0</v>
      </c>
      <c r="E210" s="219">
        <f t="shared" si="46"/>
        <v>100756</v>
      </c>
      <c r="F210" s="136">
        <f t="shared" si="46"/>
        <v>0</v>
      </c>
      <c r="G210" s="219">
        <f t="shared" si="46"/>
        <v>136193</v>
      </c>
      <c r="H210" s="136">
        <f t="shared" si="46"/>
        <v>0</v>
      </c>
      <c r="I210" s="219">
        <f t="shared" si="46"/>
        <v>136193</v>
      </c>
      <c r="J210" s="136">
        <f t="shared" si="46"/>
        <v>0</v>
      </c>
      <c r="K210" s="219">
        <f t="shared" si="46"/>
        <v>143831</v>
      </c>
      <c r="L210" s="219">
        <f t="shared" si="46"/>
        <v>143831</v>
      </c>
    </row>
    <row r="211" spans="1:12" ht="12.75" customHeight="1">
      <c r="A211" s="43" t="s">
        <v>29</v>
      </c>
      <c r="B211" s="127">
        <v>2049</v>
      </c>
      <c r="C211" s="128" t="s">
        <v>8</v>
      </c>
      <c r="D211" s="220">
        <f aca="true" t="shared" si="47" ref="D211:L211">D210+D156+D138</f>
        <v>0</v>
      </c>
      <c r="E211" s="221">
        <f t="shared" si="47"/>
        <v>1908323</v>
      </c>
      <c r="F211" s="220">
        <f t="shared" si="47"/>
        <v>0</v>
      </c>
      <c r="G211" s="221">
        <f t="shared" si="47"/>
        <v>2013783</v>
      </c>
      <c r="H211" s="220">
        <f t="shared" si="47"/>
        <v>0</v>
      </c>
      <c r="I211" s="221">
        <f t="shared" si="47"/>
        <v>2013783</v>
      </c>
      <c r="J211" s="220">
        <f t="shared" si="47"/>
        <v>0</v>
      </c>
      <c r="K211" s="221">
        <f t="shared" si="47"/>
        <v>2067179</v>
      </c>
      <c r="L211" s="221">
        <f t="shared" si="47"/>
        <v>2067179</v>
      </c>
    </row>
    <row r="212" spans="1:12" ht="12.75" customHeight="1">
      <c r="A212" s="43"/>
      <c r="B212" s="55"/>
      <c r="C212" s="56"/>
      <c r="D212" s="24"/>
      <c r="E212" s="16"/>
      <c r="F212" s="24"/>
      <c r="G212" s="16"/>
      <c r="H212" s="24"/>
      <c r="I212" s="16"/>
      <c r="J212" s="24"/>
      <c r="K212" s="16"/>
      <c r="L212" s="16"/>
    </row>
    <row r="213" spans="1:12" ht="12.75" customHeight="1">
      <c r="A213" s="43" t="s">
        <v>31</v>
      </c>
      <c r="B213" s="55">
        <v>2052</v>
      </c>
      <c r="C213" s="56" t="s">
        <v>10</v>
      </c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2:12" ht="12.75" customHeight="1">
      <c r="B214" s="76">
        <v>0.09</v>
      </c>
      <c r="C214" s="56" t="s">
        <v>101</v>
      </c>
      <c r="D214" s="16"/>
      <c r="E214" s="16"/>
      <c r="F214" s="16"/>
      <c r="G214" s="16"/>
      <c r="H214" s="16"/>
      <c r="I214" s="16"/>
      <c r="J214" s="16"/>
      <c r="K214" s="16"/>
      <c r="L214" s="16"/>
    </row>
    <row r="215" spans="2:12" ht="12.75" customHeight="1">
      <c r="B215" s="44">
        <v>10</v>
      </c>
      <c r="C215" s="59" t="s">
        <v>102</v>
      </c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12.75" customHeight="1">
      <c r="A216" s="43"/>
      <c r="B216" s="60" t="s">
        <v>103</v>
      </c>
      <c r="C216" s="59" t="s">
        <v>34</v>
      </c>
      <c r="D216" s="23">
        <v>0</v>
      </c>
      <c r="E216" s="24">
        <v>28395</v>
      </c>
      <c r="F216" s="23">
        <v>0</v>
      </c>
      <c r="G216" s="24">
        <v>31600</v>
      </c>
      <c r="H216" s="23">
        <v>0</v>
      </c>
      <c r="I216" s="24">
        <v>31600</v>
      </c>
      <c r="J216" s="23">
        <v>0</v>
      </c>
      <c r="K216" s="24">
        <v>38800</v>
      </c>
      <c r="L216" s="24">
        <f>SUM(J216:K216)</f>
        <v>38800</v>
      </c>
    </row>
    <row r="217" spans="1:12" ht="12.75" customHeight="1">
      <c r="A217" s="43"/>
      <c r="B217" s="60" t="s">
        <v>104</v>
      </c>
      <c r="C217" s="59" t="s">
        <v>36</v>
      </c>
      <c r="D217" s="23">
        <v>0</v>
      </c>
      <c r="E217" s="24">
        <v>365</v>
      </c>
      <c r="F217" s="23">
        <v>0</v>
      </c>
      <c r="G217" s="24">
        <v>700</v>
      </c>
      <c r="H217" s="23">
        <v>0</v>
      </c>
      <c r="I217" s="24">
        <v>700</v>
      </c>
      <c r="J217" s="23">
        <v>0</v>
      </c>
      <c r="K217" s="24">
        <v>700</v>
      </c>
      <c r="L217" s="24">
        <f>SUM(J217:K217)</f>
        <v>700</v>
      </c>
    </row>
    <row r="218" spans="1:12" ht="12.75" customHeight="1">
      <c r="A218" s="43"/>
      <c r="B218" s="60" t="s">
        <v>105</v>
      </c>
      <c r="C218" s="59" t="s">
        <v>38</v>
      </c>
      <c r="D218" s="23">
        <v>0</v>
      </c>
      <c r="E218" s="24">
        <f>9999+1</f>
        <v>10000</v>
      </c>
      <c r="F218" s="23">
        <v>0</v>
      </c>
      <c r="G218" s="24">
        <v>12000</v>
      </c>
      <c r="H218" s="23">
        <v>0</v>
      </c>
      <c r="I218" s="24">
        <v>12000</v>
      </c>
      <c r="J218" s="23">
        <v>0</v>
      </c>
      <c r="K218" s="24">
        <v>12000</v>
      </c>
      <c r="L218" s="24">
        <f>SUM(J218:K218)</f>
        <v>12000</v>
      </c>
    </row>
    <row r="219" spans="1:12" ht="12.75" customHeight="1">
      <c r="A219" s="61"/>
      <c r="B219" s="267" t="s">
        <v>147</v>
      </c>
      <c r="C219" s="62" t="s">
        <v>40</v>
      </c>
      <c r="D219" s="25">
        <v>0</v>
      </c>
      <c r="E219" s="26">
        <v>3169</v>
      </c>
      <c r="F219" s="25">
        <v>0</v>
      </c>
      <c r="G219" s="26">
        <v>7000</v>
      </c>
      <c r="H219" s="25">
        <v>0</v>
      </c>
      <c r="I219" s="26">
        <v>7000</v>
      </c>
      <c r="J219" s="25">
        <v>0</v>
      </c>
      <c r="K219" s="26">
        <v>6000</v>
      </c>
      <c r="L219" s="26">
        <f>SUM(J219:K219)</f>
        <v>6000</v>
      </c>
    </row>
    <row r="220" spans="1:12" ht="12.75" customHeight="1">
      <c r="A220" s="66" t="s">
        <v>29</v>
      </c>
      <c r="B220" s="44">
        <v>10</v>
      </c>
      <c r="C220" s="59" t="s">
        <v>102</v>
      </c>
      <c r="D220" s="25">
        <f aca="true" t="shared" si="48" ref="D220:L220">SUM(D216:D219)</f>
        <v>0</v>
      </c>
      <c r="E220" s="26">
        <f t="shared" si="48"/>
        <v>41929</v>
      </c>
      <c r="F220" s="25">
        <f t="shared" si="48"/>
        <v>0</v>
      </c>
      <c r="G220" s="26">
        <f t="shared" si="48"/>
        <v>51300</v>
      </c>
      <c r="H220" s="25">
        <f t="shared" si="48"/>
        <v>0</v>
      </c>
      <c r="I220" s="26">
        <f t="shared" si="48"/>
        <v>51300</v>
      </c>
      <c r="J220" s="25">
        <f t="shared" si="48"/>
        <v>0</v>
      </c>
      <c r="K220" s="26">
        <f t="shared" si="48"/>
        <v>57500</v>
      </c>
      <c r="L220" s="26">
        <f t="shared" si="48"/>
        <v>57500</v>
      </c>
    </row>
    <row r="221" spans="1:12" ht="12.75" customHeight="1">
      <c r="A221" s="43" t="s">
        <v>29</v>
      </c>
      <c r="B221" s="76">
        <v>0.09</v>
      </c>
      <c r="C221" s="56" t="s">
        <v>101</v>
      </c>
      <c r="D221" s="217">
        <f aca="true" t="shared" si="49" ref="D221:L222">D220</f>
        <v>0</v>
      </c>
      <c r="E221" s="218">
        <f t="shared" si="49"/>
        <v>41929</v>
      </c>
      <c r="F221" s="217">
        <f t="shared" si="49"/>
        <v>0</v>
      </c>
      <c r="G221" s="218">
        <f t="shared" si="49"/>
        <v>51300</v>
      </c>
      <c r="H221" s="217">
        <f t="shared" si="49"/>
        <v>0</v>
      </c>
      <c r="I221" s="218">
        <f t="shared" si="49"/>
        <v>51300</v>
      </c>
      <c r="J221" s="217">
        <f t="shared" si="49"/>
        <v>0</v>
      </c>
      <c r="K221" s="218">
        <f t="shared" si="49"/>
        <v>57500</v>
      </c>
      <c r="L221" s="218">
        <f t="shared" si="49"/>
        <v>57500</v>
      </c>
    </row>
    <row r="222" spans="1:12" ht="12.75" customHeight="1">
      <c r="A222" s="43" t="s">
        <v>29</v>
      </c>
      <c r="B222" s="55">
        <v>2052</v>
      </c>
      <c r="C222" s="56" t="s">
        <v>10</v>
      </c>
      <c r="D222" s="217">
        <f t="shared" si="49"/>
        <v>0</v>
      </c>
      <c r="E222" s="218">
        <f t="shared" si="49"/>
        <v>41929</v>
      </c>
      <c r="F222" s="217">
        <f t="shared" si="49"/>
        <v>0</v>
      </c>
      <c r="G222" s="218">
        <f t="shared" si="49"/>
        <v>51300</v>
      </c>
      <c r="H222" s="217">
        <f t="shared" si="49"/>
        <v>0</v>
      </c>
      <c r="I222" s="218">
        <f t="shared" si="49"/>
        <v>51300</v>
      </c>
      <c r="J222" s="217">
        <f t="shared" si="49"/>
        <v>0</v>
      </c>
      <c r="K222" s="218">
        <f t="shared" si="49"/>
        <v>57500</v>
      </c>
      <c r="L222" s="218">
        <f t="shared" si="49"/>
        <v>57500</v>
      </c>
    </row>
    <row r="223" spans="1:12" ht="12.75" customHeight="1">
      <c r="A223" s="43"/>
      <c r="B223" s="55"/>
      <c r="C223" s="56"/>
      <c r="D223" s="23"/>
      <c r="E223" s="24"/>
      <c r="F223" s="23"/>
      <c r="G223" s="24"/>
      <c r="H223" s="23"/>
      <c r="I223" s="24"/>
      <c r="J223" s="23"/>
      <c r="K223" s="24"/>
      <c r="L223" s="24"/>
    </row>
    <row r="224" spans="1:12" ht="25.5">
      <c r="A224" s="43" t="s">
        <v>31</v>
      </c>
      <c r="B224" s="55">
        <v>2054</v>
      </c>
      <c r="C224" s="56" t="s">
        <v>11</v>
      </c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ht="25.5">
      <c r="B225" s="76">
        <v>0.095</v>
      </c>
      <c r="C225" s="56" t="s">
        <v>275</v>
      </c>
      <c r="D225" s="29"/>
      <c r="E225" s="29"/>
      <c r="F225" s="29"/>
      <c r="G225" s="29"/>
      <c r="H225" s="29"/>
      <c r="I225" s="29"/>
      <c r="J225" s="29"/>
      <c r="K225" s="29"/>
      <c r="L225" s="29"/>
    </row>
    <row r="226" spans="2:12" ht="12.75">
      <c r="B226" s="44">
        <v>10</v>
      </c>
      <c r="C226" s="59" t="s">
        <v>102</v>
      </c>
      <c r="D226" s="29"/>
      <c r="E226" s="29"/>
      <c r="F226" s="29"/>
      <c r="G226" s="29"/>
      <c r="H226" s="29"/>
      <c r="I226" s="29"/>
      <c r="J226" s="29"/>
      <c r="K226" s="29"/>
      <c r="L226" s="29"/>
    </row>
    <row r="227" spans="1:12" ht="12.75">
      <c r="A227" s="43"/>
      <c r="B227" s="44">
        <v>58</v>
      </c>
      <c r="C227" s="59" t="s">
        <v>106</v>
      </c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25.5">
      <c r="A228" s="43"/>
      <c r="B228" s="60" t="s">
        <v>107</v>
      </c>
      <c r="C228" s="59" t="s">
        <v>34</v>
      </c>
      <c r="D228" s="23">
        <v>0</v>
      </c>
      <c r="E228" s="24">
        <v>4733</v>
      </c>
      <c r="F228" s="23">
        <v>0</v>
      </c>
      <c r="G228" s="24">
        <v>6885</v>
      </c>
      <c r="H228" s="23">
        <v>0</v>
      </c>
      <c r="I228" s="24">
        <v>6885</v>
      </c>
      <c r="J228" s="23">
        <v>0</v>
      </c>
      <c r="K228" s="24">
        <v>8900</v>
      </c>
      <c r="L228" s="24">
        <f>SUM(J228:K228)</f>
        <v>8900</v>
      </c>
    </row>
    <row r="229" spans="1:12" ht="25.5">
      <c r="A229" s="43"/>
      <c r="B229" s="60" t="s">
        <v>108</v>
      </c>
      <c r="C229" s="59" t="s">
        <v>36</v>
      </c>
      <c r="D229" s="23">
        <v>0</v>
      </c>
      <c r="E229" s="23">
        <v>0</v>
      </c>
      <c r="F229" s="23">
        <v>0</v>
      </c>
      <c r="G229" s="24">
        <v>50</v>
      </c>
      <c r="H229" s="23">
        <v>0</v>
      </c>
      <c r="I229" s="24">
        <v>50</v>
      </c>
      <c r="J229" s="23">
        <v>0</v>
      </c>
      <c r="K229" s="24">
        <v>50</v>
      </c>
      <c r="L229" s="24">
        <f>SUM(J229:K229)</f>
        <v>50</v>
      </c>
    </row>
    <row r="230" spans="1:12" ht="25.5">
      <c r="A230" s="43"/>
      <c r="B230" s="60" t="s">
        <v>109</v>
      </c>
      <c r="C230" s="59" t="s">
        <v>38</v>
      </c>
      <c r="D230" s="23">
        <v>0</v>
      </c>
      <c r="E230" s="24">
        <v>497</v>
      </c>
      <c r="F230" s="23">
        <v>0</v>
      </c>
      <c r="G230" s="24">
        <v>600</v>
      </c>
      <c r="H230" s="23">
        <v>0</v>
      </c>
      <c r="I230" s="24">
        <v>600</v>
      </c>
      <c r="J230" s="23">
        <v>0</v>
      </c>
      <c r="K230" s="24">
        <v>600</v>
      </c>
      <c r="L230" s="24">
        <f>SUM(J230:K230)</f>
        <v>600</v>
      </c>
    </row>
    <row r="231" spans="1:12" ht="12.75">
      <c r="A231" s="43" t="s">
        <v>29</v>
      </c>
      <c r="B231" s="44">
        <v>58</v>
      </c>
      <c r="C231" s="59" t="s">
        <v>106</v>
      </c>
      <c r="D231" s="217">
        <f aca="true" t="shared" si="50" ref="D231:L231">SUM(D228:D230)</f>
        <v>0</v>
      </c>
      <c r="E231" s="218">
        <f t="shared" si="50"/>
        <v>5230</v>
      </c>
      <c r="F231" s="217">
        <f t="shared" si="50"/>
        <v>0</v>
      </c>
      <c r="G231" s="218">
        <f t="shared" si="50"/>
        <v>7535</v>
      </c>
      <c r="H231" s="217">
        <f t="shared" si="50"/>
        <v>0</v>
      </c>
      <c r="I231" s="218">
        <f t="shared" si="50"/>
        <v>7535</v>
      </c>
      <c r="J231" s="217">
        <f t="shared" si="50"/>
        <v>0</v>
      </c>
      <c r="K231" s="218">
        <f t="shared" si="50"/>
        <v>9550</v>
      </c>
      <c r="L231" s="218">
        <f t="shared" si="50"/>
        <v>9550</v>
      </c>
    </row>
    <row r="232" spans="1:12" ht="9.75" customHeight="1">
      <c r="A232" s="43"/>
      <c r="B232" s="44"/>
      <c r="C232" s="59"/>
      <c r="D232" s="27"/>
      <c r="E232" s="27"/>
      <c r="F232" s="27"/>
      <c r="G232" s="27"/>
      <c r="H232" s="27"/>
      <c r="I232" s="27"/>
      <c r="J232" s="27"/>
      <c r="K232" s="27"/>
      <c r="L232" s="27"/>
    </row>
    <row r="233" spans="1:12" ht="12.75">
      <c r="A233" s="43"/>
      <c r="B233" s="44">
        <v>59</v>
      </c>
      <c r="C233" s="59" t="s">
        <v>110</v>
      </c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25.5">
      <c r="A234" s="43"/>
      <c r="B234" s="60" t="s">
        <v>111</v>
      </c>
      <c r="C234" s="59" t="s">
        <v>34</v>
      </c>
      <c r="D234" s="23">
        <v>0</v>
      </c>
      <c r="E234" s="24">
        <v>5872</v>
      </c>
      <c r="F234" s="23">
        <v>0</v>
      </c>
      <c r="G234" s="24">
        <v>6777</v>
      </c>
      <c r="H234" s="23">
        <v>0</v>
      </c>
      <c r="I234" s="24">
        <v>6777</v>
      </c>
      <c r="J234" s="23">
        <v>0</v>
      </c>
      <c r="K234" s="24">
        <v>6563</v>
      </c>
      <c r="L234" s="24">
        <f>SUM(J234:K234)</f>
        <v>6563</v>
      </c>
    </row>
    <row r="235" spans="1:12" ht="25.5">
      <c r="A235" s="43"/>
      <c r="B235" s="60" t="s">
        <v>112</v>
      </c>
      <c r="C235" s="59" t="s">
        <v>36</v>
      </c>
      <c r="D235" s="23">
        <v>0</v>
      </c>
      <c r="E235" s="24">
        <v>49</v>
      </c>
      <c r="F235" s="23">
        <v>0</v>
      </c>
      <c r="G235" s="24">
        <v>250</v>
      </c>
      <c r="H235" s="23">
        <v>0</v>
      </c>
      <c r="I235" s="24">
        <v>250</v>
      </c>
      <c r="J235" s="23">
        <v>0</v>
      </c>
      <c r="K235" s="24">
        <v>250</v>
      </c>
      <c r="L235" s="24">
        <f>SUM(J235:K235)</f>
        <v>250</v>
      </c>
    </row>
    <row r="236" spans="1:12" ht="25.5">
      <c r="A236" s="43"/>
      <c r="B236" s="60" t="s">
        <v>113</v>
      </c>
      <c r="C236" s="59" t="s">
        <v>38</v>
      </c>
      <c r="D236" s="23">
        <v>0</v>
      </c>
      <c r="E236" s="24">
        <v>736</v>
      </c>
      <c r="F236" s="23">
        <v>0</v>
      </c>
      <c r="G236" s="24">
        <v>800</v>
      </c>
      <c r="H236" s="23">
        <v>0</v>
      </c>
      <c r="I236" s="24">
        <v>800</v>
      </c>
      <c r="J236" s="23">
        <v>0</v>
      </c>
      <c r="K236" s="24">
        <v>800</v>
      </c>
      <c r="L236" s="24">
        <f>SUM(J236:K236)</f>
        <v>800</v>
      </c>
    </row>
    <row r="237" spans="1:12" ht="12.75">
      <c r="A237" s="43" t="s">
        <v>29</v>
      </c>
      <c r="B237" s="44">
        <v>59</v>
      </c>
      <c r="C237" s="59" t="s">
        <v>110</v>
      </c>
      <c r="D237" s="217">
        <f aca="true" t="shared" si="51" ref="D237:L237">SUM(D234:D236)</f>
        <v>0</v>
      </c>
      <c r="E237" s="218">
        <f t="shared" si="51"/>
        <v>6657</v>
      </c>
      <c r="F237" s="217">
        <f t="shared" si="51"/>
        <v>0</v>
      </c>
      <c r="G237" s="218">
        <f t="shared" si="51"/>
        <v>7827</v>
      </c>
      <c r="H237" s="217">
        <f t="shared" si="51"/>
        <v>0</v>
      </c>
      <c r="I237" s="218">
        <f t="shared" si="51"/>
        <v>7827</v>
      </c>
      <c r="J237" s="217">
        <f t="shared" si="51"/>
        <v>0</v>
      </c>
      <c r="K237" s="218">
        <f t="shared" si="51"/>
        <v>7613</v>
      </c>
      <c r="L237" s="218">
        <f t="shared" si="51"/>
        <v>7613</v>
      </c>
    </row>
    <row r="238" spans="1:12" ht="10.5" customHeight="1">
      <c r="A238" s="43"/>
      <c r="B238" s="44"/>
      <c r="C238" s="59"/>
      <c r="D238" s="24"/>
      <c r="E238" s="16"/>
      <c r="F238" s="24"/>
      <c r="G238" s="16"/>
      <c r="H238" s="24"/>
      <c r="I238" s="16"/>
      <c r="J238" s="24"/>
      <c r="K238" s="16"/>
      <c r="L238" s="16"/>
    </row>
    <row r="239" spans="1:12" ht="38.25">
      <c r="A239" s="43"/>
      <c r="B239" s="44">
        <v>60</v>
      </c>
      <c r="C239" s="59" t="s">
        <v>219</v>
      </c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25.5">
      <c r="A240" s="43"/>
      <c r="B240" s="60" t="s">
        <v>114</v>
      </c>
      <c r="C240" s="59" t="s">
        <v>34</v>
      </c>
      <c r="D240" s="23">
        <v>0</v>
      </c>
      <c r="E240" s="24">
        <v>21338</v>
      </c>
      <c r="F240" s="23">
        <v>0</v>
      </c>
      <c r="G240" s="24">
        <v>29877</v>
      </c>
      <c r="H240" s="23">
        <v>0</v>
      </c>
      <c r="I240" s="24">
        <v>29877</v>
      </c>
      <c r="J240" s="23">
        <v>0</v>
      </c>
      <c r="K240" s="24">
        <v>31583</v>
      </c>
      <c r="L240" s="24">
        <f>SUM(J240:K240)</f>
        <v>31583</v>
      </c>
    </row>
    <row r="241" spans="1:12" ht="25.5">
      <c r="A241" s="43"/>
      <c r="B241" s="60" t="s">
        <v>115</v>
      </c>
      <c r="C241" s="59" t="s">
        <v>36</v>
      </c>
      <c r="D241" s="23">
        <v>0</v>
      </c>
      <c r="E241" s="24">
        <v>36</v>
      </c>
      <c r="F241" s="23">
        <v>0</v>
      </c>
      <c r="G241" s="24">
        <v>113</v>
      </c>
      <c r="H241" s="23">
        <v>0</v>
      </c>
      <c r="I241" s="24">
        <v>113</v>
      </c>
      <c r="J241" s="23">
        <v>0</v>
      </c>
      <c r="K241" s="24">
        <v>113</v>
      </c>
      <c r="L241" s="24">
        <f>SUM(J241:K241)</f>
        <v>113</v>
      </c>
    </row>
    <row r="242" spans="1:12" ht="25.5">
      <c r="A242" s="43"/>
      <c r="B242" s="60" t="s">
        <v>116</v>
      </c>
      <c r="C242" s="59" t="s">
        <v>38</v>
      </c>
      <c r="D242" s="30">
        <v>0</v>
      </c>
      <c r="E242" s="24">
        <v>1627</v>
      </c>
      <c r="F242" s="30">
        <v>0</v>
      </c>
      <c r="G242" s="31">
        <v>1635</v>
      </c>
      <c r="H242" s="30">
        <v>0</v>
      </c>
      <c r="I242" s="31">
        <v>1635</v>
      </c>
      <c r="J242" s="30">
        <v>0</v>
      </c>
      <c r="K242" s="31">
        <v>1635</v>
      </c>
      <c r="L242" s="31">
        <f>SUM(J242:K242)</f>
        <v>1635</v>
      </c>
    </row>
    <row r="243" spans="1:12" ht="38.25">
      <c r="A243" s="66" t="s">
        <v>29</v>
      </c>
      <c r="B243" s="44">
        <v>60</v>
      </c>
      <c r="C243" s="59" t="s">
        <v>219</v>
      </c>
      <c r="D243" s="217">
        <f aca="true" t="shared" si="52" ref="D243:L243">SUM(D240:D242)</f>
        <v>0</v>
      </c>
      <c r="E243" s="218">
        <f t="shared" si="52"/>
        <v>23001</v>
      </c>
      <c r="F243" s="217">
        <f t="shared" si="52"/>
        <v>0</v>
      </c>
      <c r="G243" s="218">
        <f t="shared" si="52"/>
        <v>31625</v>
      </c>
      <c r="H243" s="217">
        <f t="shared" si="52"/>
        <v>0</v>
      </c>
      <c r="I243" s="218">
        <f t="shared" si="52"/>
        <v>31625</v>
      </c>
      <c r="J243" s="217">
        <f t="shared" si="52"/>
        <v>0</v>
      </c>
      <c r="K243" s="218">
        <f t="shared" si="52"/>
        <v>33331</v>
      </c>
      <c r="L243" s="218">
        <f t="shared" si="52"/>
        <v>33331</v>
      </c>
    </row>
    <row r="244" spans="1:12" ht="12.75">
      <c r="A244" s="43" t="s">
        <v>29</v>
      </c>
      <c r="B244" s="44">
        <v>10</v>
      </c>
      <c r="C244" s="59" t="s">
        <v>102</v>
      </c>
      <c r="D244" s="25">
        <f aca="true" t="shared" si="53" ref="D244:L244">D243+D237+D231</f>
        <v>0</v>
      </c>
      <c r="E244" s="26">
        <f t="shared" si="53"/>
        <v>34888</v>
      </c>
      <c r="F244" s="25">
        <f t="shared" si="53"/>
        <v>0</v>
      </c>
      <c r="G244" s="26">
        <f t="shared" si="53"/>
        <v>46987</v>
      </c>
      <c r="H244" s="25">
        <f t="shared" si="53"/>
        <v>0</v>
      </c>
      <c r="I244" s="26">
        <f t="shared" si="53"/>
        <v>46987</v>
      </c>
      <c r="J244" s="25">
        <f t="shared" si="53"/>
        <v>0</v>
      </c>
      <c r="K244" s="26">
        <f t="shared" si="53"/>
        <v>50494</v>
      </c>
      <c r="L244" s="26">
        <f t="shared" si="53"/>
        <v>50494</v>
      </c>
    </row>
    <row r="245" spans="1:12" ht="25.5">
      <c r="A245" s="43" t="s">
        <v>29</v>
      </c>
      <c r="B245" s="76">
        <v>0.095</v>
      </c>
      <c r="C245" s="56" t="s">
        <v>275</v>
      </c>
      <c r="D245" s="25">
        <f aca="true" t="shared" si="54" ref="D245:L245">D244</f>
        <v>0</v>
      </c>
      <c r="E245" s="26">
        <f t="shared" si="54"/>
        <v>34888</v>
      </c>
      <c r="F245" s="25">
        <f t="shared" si="54"/>
        <v>0</v>
      </c>
      <c r="G245" s="26">
        <f t="shared" si="54"/>
        <v>46987</v>
      </c>
      <c r="H245" s="25">
        <f t="shared" si="54"/>
        <v>0</v>
      </c>
      <c r="I245" s="26">
        <f t="shared" si="54"/>
        <v>46987</v>
      </c>
      <c r="J245" s="25">
        <f t="shared" si="54"/>
        <v>0</v>
      </c>
      <c r="K245" s="26">
        <f t="shared" si="54"/>
        <v>50494</v>
      </c>
      <c r="L245" s="26">
        <f t="shared" si="54"/>
        <v>50494</v>
      </c>
    </row>
    <row r="246" spans="1:12" ht="10.5" customHeight="1">
      <c r="A246" s="43"/>
      <c r="B246" s="77"/>
      <c r="C246" s="5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ht="12.75">
      <c r="A247" s="43"/>
      <c r="B247" s="76">
        <v>0.096</v>
      </c>
      <c r="C247" s="56" t="s">
        <v>117</v>
      </c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43"/>
      <c r="B248" s="78">
        <v>0.44</v>
      </c>
      <c r="C248" s="59" t="s">
        <v>32</v>
      </c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25.5">
      <c r="A249" s="43"/>
      <c r="B249" s="60" t="s">
        <v>33</v>
      </c>
      <c r="C249" s="59" t="s">
        <v>34</v>
      </c>
      <c r="D249" s="23">
        <v>0</v>
      </c>
      <c r="E249" s="24">
        <v>16954</v>
      </c>
      <c r="F249" s="23">
        <v>0</v>
      </c>
      <c r="G249" s="225">
        <v>22464</v>
      </c>
      <c r="H249" s="23">
        <v>0</v>
      </c>
      <c r="I249" s="225">
        <v>22464</v>
      </c>
      <c r="J249" s="23">
        <v>0</v>
      </c>
      <c r="K249" s="225">
        <v>20753</v>
      </c>
      <c r="L249" s="225">
        <f>SUM(J249:K249)</f>
        <v>20753</v>
      </c>
    </row>
    <row r="250" spans="1:12" ht="25.5">
      <c r="A250" s="43"/>
      <c r="B250" s="60" t="s">
        <v>35</v>
      </c>
      <c r="C250" s="59" t="s">
        <v>36</v>
      </c>
      <c r="D250" s="23">
        <v>0</v>
      </c>
      <c r="E250" s="24">
        <v>140</v>
      </c>
      <c r="F250" s="23">
        <v>0</v>
      </c>
      <c r="G250" s="225">
        <v>108</v>
      </c>
      <c r="H250" s="23">
        <v>0</v>
      </c>
      <c r="I250" s="225">
        <v>108</v>
      </c>
      <c r="J250" s="23">
        <v>0</v>
      </c>
      <c r="K250" s="225">
        <v>108</v>
      </c>
      <c r="L250" s="225">
        <f>SUM(J250:K250)</f>
        <v>108</v>
      </c>
    </row>
    <row r="251" spans="1:12" ht="25.5">
      <c r="A251" s="61"/>
      <c r="B251" s="267" t="s">
        <v>37</v>
      </c>
      <c r="C251" s="62" t="s">
        <v>38</v>
      </c>
      <c r="D251" s="25">
        <v>0</v>
      </c>
      <c r="E251" s="26">
        <v>1950</v>
      </c>
      <c r="F251" s="25">
        <v>0</v>
      </c>
      <c r="G251" s="257">
        <v>2500</v>
      </c>
      <c r="H251" s="25">
        <v>0</v>
      </c>
      <c r="I251" s="257">
        <v>2500</v>
      </c>
      <c r="J251" s="25">
        <v>0</v>
      </c>
      <c r="K251" s="257">
        <v>2750</v>
      </c>
      <c r="L251" s="257">
        <f>SUM(J251:K251)</f>
        <v>2750</v>
      </c>
    </row>
    <row r="252" spans="1:12" ht="12.75">
      <c r="A252" s="43" t="s">
        <v>29</v>
      </c>
      <c r="B252" s="78">
        <v>0.44</v>
      </c>
      <c r="C252" s="59" t="s">
        <v>32</v>
      </c>
      <c r="D252" s="256">
        <f aca="true" t="shared" si="55" ref="D252:L252">SUM(D249:D251)</f>
        <v>0</v>
      </c>
      <c r="E252" s="257">
        <f t="shared" si="55"/>
        <v>19044</v>
      </c>
      <c r="F252" s="256">
        <f t="shared" si="55"/>
        <v>0</v>
      </c>
      <c r="G252" s="257">
        <f t="shared" si="55"/>
        <v>25072</v>
      </c>
      <c r="H252" s="256">
        <f t="shared" si="55"/>
        <v>0</v>
      </c>
      <c r="I252" s="257">
        <f t="shared" si="55"/>
        <v>25072</v>
      </c>
      <c r="J252" s="256">
        <f t="shared" si="55"/>
        <v>0</v>
      </c>
      <c r="K252" s="257">
        <f t="shared" si="55"/>
        <v>23611</v>
      </c>
      <c r="L252" s="257">
        <f t="shared" si="55"/>
        <v>23611</v>
      </c>
    </row>
    <row r="253" spans="1:12" ht="12.75">
      <c r="A253" s="43"/>
      <c r="B253" s="76"/>
      <c r="C253" s="56"/>
      <c r="D253" s="29"/>
      <c r="E253" s="29"/>
      <c r="F253" s="29"/>
      <c r="G253" s="29"/>
      <c r="H253" s="29"/>
      <c r="I253" s="29"/>
      <c r="J253" s="29"/>
      <c r="K253" s="29"/>
      <c r="L253" s="29"/>
    </row>
    <row r="254" spans="1:12" ht="12.75" customHeight="1">
      <c r="A254" s="43"/>
      <c r="B254" s="78">
        <v>0.45</v>
      </c>
      <c r="C254" s="59" t="s">
        <v>121</v>
      </c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12.75" customHeight="1">
      <c r="A255" s="43"/>
      <c r="B255" s="60" t="s">
        <v>118</v>
      </c>
      <c r="C255" s="59" t="s">
        <v>34</v>
      </c>
      <c r="D255" s="23">
        <v>0</v>
      </c>
      <c r="E255" s="24">
        <v>13848</v>
      </c>
      <c r="F255" s="23">
        <v>0</v>
      </c>
      <c r="G255" s="24">
        <v>15841</v>
      </c>
      <c r="H255" s="23">
        <v>0</v>
      </c>
      <c r="I255" s="24">
        <v>15841</v>
      </c>
      <c r="J255" s="23">
        <v>0</v>
      </c>
      <c r="K255" s="24">
        <v>17078</v>
      </c>
      <c r="L255" s="24">
        <f>SUM(J255:K255)</f>
        <v>17078</v>
      </c>
    </row>
    <row r="256" spans="2:12" ht="12.75" customHeight="1">
      <c r="B256" s="60" t="s">
        <v>119</v>
      </c>
      <c r="C256" s="59" t="s">
        <v>36</v>
      </c>
      <c r="D256" s="30">
        <v>0</v>
      </c>
      <c r="E256" s="31">
        <v>80</v>
      </c>
      <c r="F256" s="30">
        <v>0</v>
      </c>
      <c r="G256" s="31">
        <v>90</v>
      </c>
      <c r="H256" s="30">
        <v>0</v>
      </c>
      <c r="I256" s="31">
        <v>90</v>
      </c>
      <c r="J256" s="30">
        <v>0</v>
      </c>
      <c r="K256" s="31">
        <v>90</v>
      </c>
      <c r="L256" s="31">
        <f>SUM(J256:K256)</f>
        <v>90</v>
      </c>
    </row>
    <row r="257" spans="2:12" ht="12.75" customHeight="1">
      <c r="B257" s="60" t="s">
        <v>120</v>
      </c>
      <c r="C257" s="59" t="s">
        <v>38</v>
      </c>
      <c r="D257" s="30">
        <v>0</v>
      </c>
      <c r="E257" s="31">
        <v>1900</v>
      </c>
      <c r="F257" s="30">
        <v>0</v>
      </c>
      <c r="G257" s="31">
        <v>2000</v>
      </c>
      <c r="H257" s="30">
        <v>0</v>
      </c>
      <c r="I257" s="31">
        <v>2000</v>
      </c>
      <c r="J257" s="30">
        <v>0</v>
      </c>
      <c r="K257" s="31">
        <v>2147</v>
      </c>
      <c r="L257" s="31">
        <f>SUM(J257:K257)</f>
        <v>2147</v>
      </c>
    </row>
    <row r="258" spans="1:12" ht="12.75" customHeight="1">
      <c r="A258" s="43" t="s">
        <v>29</v>
      </c>
      <c r="B258" s="78">
        <v>0.45</v>
      </c>
      <c r="C258" s="59" t="s">
        <v>121</v>
      </c>
      <c r="D258" s="217">
        <f aca="true" t="shared" si="56" ref="D258:L258">SUM(D255:D257)</f>
        <v>0</v>
      </c>
      <c r="E258" s="218">
        <f t="shared" si="56"/>
        <v>15828</v>
      </c>
      <c r="F258" s="217">
        <f t="shared" si="56"/>
        <v>0</v>
      </c>
      <c r="G258" s="218">
        <f t="shared" si="56"/>
        <v>17931</v>
      </c>
      <c r="H258" s="217">
        <f t="shared" si="56"/>
        <v>0</v>
      </c>
      <c r="I258" s="218">
        <f t="shared" si="56"/>
        <v>17931</v>
      </c>
      <c r="J258" s="217">
        <f t="shared" si="56"/>
        <v>0</v>
      </c>
      <c r="K258" s="218">
        <f t="shared" si="56"/>
        <v>19315</v>
      </c>
      <c r="L258" s="218">
        <f t="shared" si="56"/>
        <v>19315</v>
      </c>
    </row>
    <row r="259" spans="1:12" ht="12.75">
      <c r="A259" s="43"/>
      <c r="B259" s="78"/>
      <c r="C259" s="59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ht="12.75" customHeight="1">
      <c r="A260" s="43"/>
      <c r="B260" s="78">
        <v>0.46</v>
      </c>
      <c r="C260" s="59" t="s">
        <v>122</v>
      </c>
      <c r="D260" s="35"/>
      <c r="F260" s="29"/>
      <c r="G260" s="29"/>
      <c r="H260" s="29"/>
      <c r="I260" s="29"/>
      <c r="J260" s="29"/>
      <c r="K260" s="29"/>
      <c r="L260" s="29"/>
    </row>
    <row r="261" spans="1:12" ht="12.75" customHeight="1">
      <c r="A261" s="43"/>
      <c r="B261" s="60" t="s">
        <v>123</v>
      </c>
      <c r="C261" s="59" t="s">
        <v>34</v>
      </c>
      <c r="D261" s="30">
        <v>0</v>
      </c>
      <c r="E261" s="31">
        <v>7343</v>
      </c>
      <c r="F261" s="30">
        <v>0</v>
      </c>
      <c r="G261" s="31">
        <v>13724</v>
      </c>
      <c r="H261" s="30">
        <v>0</v>
      </c>
      <c r="I261" s="31">
        <v>13724</v>
      </c>
      <c r="J261" s="30">
        <v>0</v>
      </c>
      <c r="K261" s="31">
        <v>12629</v>
      </c>
      <c r="L261" s="31">
        <f>SUM(J261:K261)</f>
        <v>12629</v>
      </c>
    </row>
    <row r="262" spans="1:12" ht="12.75" customHeight="1">
      <c r="A262" s="43"/>
      <c r="B262" s="60" t="s">
        <v>124</v>
      </c>
      <c r="C262" s="59" t="s">
        <v>36</v>
      </c>
      <c r="D262" s="23">
        <v>0</v>
      </c>
      <c r="E262" s="24">
        <v>123</v>
      </c>
      <c r="F262" s="23">
        <v>0</v>
      </c>
      <c r="G262" s="24">
        <v>250</v>
      </c>
      <c r="H262" s="23">
        <v>0</v>
      </c>
      <c r="I262" s="24">
        <v>250</v>
      </c>
      <c r="J262" s="23">
        <v>0</v>
      </c>
      <c r="K262" s="24">
        <v>250</v>
      </c>
      <c r="L262" s="24">
        <f>SUM(J262:K262)</f>
        <v>250</v>
      </c>
    </row>
    <row r="263" spans="1:12" ht="12.75" customHeight="1">
      <c r="A263" s="43"/>
      <c r="B263" s="60" t="s">
        <v>125</v>
      </c>
      <c r="C263" s="59" t="s">
        <v>38</v>
      </c>
      <c r="D263" s="23">
        <v>0</v>
      </c>
      <c r="E263" s="24">
        <v>1500</v>
      </c>
      <c r="F263" s="23">
        <v>0</v>
      </c>
      <c r="G263" s="24">
        <v>1910</v>
      </c>
      <c r="H263" s="23">
        <v>0</v>
      </c>
      <c r="I263" s="24">
        <v>1910</v>
      </c>
      <c r="J263" s="23">
        <v>0</v>
      </c>
      <c r="K263" s="24">
        <v>1910</v>
      </c>
      <c r="L263" s="24">
        <f>SUM(J263:K263)</f>
        <v>1910</v>
      </c>
    </row>
    <row r="264" spans="1:12" ht="12.75" customHeight="1">
      <c r="A264" s="43" t="s">
        <v>29</v>
      </c>
      <c r="B264" s="78">
        <v>0.46</v>
      </c>
      <c r="C264" s="59" t="s">
        <v>122</v>
      </c>
      <c r="D264" s="217">
        <f aca="true" t="shared" si="57" ref="D264:L264">SUM(D261:D263)</f>
        <v>0</v>
      </c>
      <c r="E264" s="218">
        <f t="shared" si="57"/>
        <v>8966</v>
      </c>
      <c r="F264" s="217">
        <f t="shared" si="57"/>
        <v>0</v>
      </c>
      <c r="G264" s="218">
        <f t="shared" si="57"/>
        <v>15884</v>
      </c>
      <c r="H264" s="217">
        <f t="shared" si="57"/>
        <v>0</v>
      </c>
      <c r="I264" s="218">
        <f t="shared" si="57"/>
        <v>15884</v>
      </c>
      <c r="J264" s="217">
        <f t="shared" si="57"/>
        <v>0</v>
      </c>
      <c r="K264" s="218">
        <f t="shared" si="57"/>
        <v>14789</v>
      </c>
      <c r="L264" s="218">
        <f t="shared" si="57"/>
        <v>14789</v>
      </c>
    </row>
    <row r="265" spans="1:12" ht="12.75">
      <c r="A265" s="43"/>
      <c r="B265" s="78"/>
      <c r="C265" s="59"/>
      <c r="D265" s="23"/>
      <c r="E265" s="24"/>
      <c r="F265" s="23"/>
      <c r="G265" s="24"/>
      <c r="H265" s="23"/>
      <c r="I265" s="24"/>
      <c r="J265" s="23"/>
      <c r="K265" s="24"/>
      <c r="L265" s="24"/>
    </row>
    <row r="266" spans="1:12" ht="12.75" customHeight="1">
      <c r="A266" s="43"/>
      <c r="B266" s="78">
        <v>0.47</v>
      </c>
      <c r="C266" s="59" t="s">
        <v>126</v>
      </c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43"/>
      <c r="B267" s="60" t="s">
        <v>127</v>
      </c>
      <c r="C267" s="59" t="s">
        <v>34</v>
      </c>
      <c r="D267" s="23">
        <v>0</v>
      </c>
      <c r="E267" s="24">
        <v>4255</v>
      </c>
      <c r="F267" s="23">
        <v>0</v>
      </c>
      <c r="G267" s="24">
        <v>7347</v>
      </c>
      <c r="H267" s="23">
        <v>0</v>
      </c>
      <c r="I267" s="24">
        <v>7347</v>
      </c>
      <c r="J267" s="23">
        <v>0</v>
      </c>
      <c r="K267" s="24">
        <v>5078</v>
      </c>
      <c r="L267" s="24">
        <f>SUM(J267:K267)</f>
        <v>5078</v>
      </c>
    </row>
    <row r="268" spans="1:12" ht="12.75" customHeight="1">
      <c r="A268" s="43"/>
      <c r="B268" s="60" t="s">
        <v>128</v>
      </c>
      <c r="C268" s="59" t="s">
        <v>36</v>
      </c>
      <c r="D268" s="23">
        <v>0</v>
      </c>
      <c r="E268" s="24">
        <v>130</v>
      </c>
      <c r="F268" s="23">
        <v>0</v>
      </c>
      <c r="G268" s="24">
        <v>90</v>
      </c>
      <c r="H268" s="23">
        <v>0</v>
      </c>
      <c r="I268" s="24">
        <v>90</v>
      </c>
      <c r="J268" s="23">
        <v>0</v>
      </c>
      <c r="K268" s="24">
        <v>90</v>
      </c>
      <c r="L268" s="24">
        <f>SUM(J268:K268)</f>
        <v>90</v>
      </c>
    </row>
    <row r="269" spans="1:12" ht="12.75" customHeight="1">
      <c r="A269" s="43"/>
      <c r="B269" s="60" t="s">
        <v>129</v>
      </c>
      <c r="C269" s="59" t="s">
        <v>38</v>
      </c>
      <c r="D269" s="25">
        <v>0</v>
      </c>
      <c r="E269" s="26">
        <v>1139</v>
      </c>
      <c r="F269" s="25">
        <v>0</v>
      </c>
      <c r="G269" s="26">
        <v>1000</v>
      </c>
      <c r="H269" s="25">
        <v>0</v>
      </c>
      <c r="I269" s="26">
        <v>1000</v>
      </c>
      <c r="J269" s="25">
        <v>0</v>
      </c>
      <c r="K269" s="26">
        <v>1100</v>
      </c>
      <c r="L269" s="26">
        <f>SUM(J269:K269)</f>
        <v>1100</v>
      </c>
    </row>
    <row r="270" spans="1:12" ht="12.75" customHeight="1">
      <c r="A270" s="43" t="s">
        <v>29</v>
      </c>
      <c r="B270" s="78">
        <v>0.47</v>
      </c>
      <c r="C270" s="59" t="s">
        <v>126</v>
      </c>
      <c r="D270" s="25">
        <f aca="true" t="shared" si="58" ref="D270:L270">SUM(D267:D269)</f>
        <v>0</v>
      </c>
      <c r="E270" s="26">
        <f t="shared" si="58"/>
        <v>5524</v>
      </c>
      <c r="F270" s="25">
        <f t="shared" si="58"/>
        <v>0</v>
      </c>
      <c r="G270" s="26">
        <f t="shared" si="58"/>
        <v>8437</v>
      </c>
      <c r="H270" s="25">
        <f t="shared" si="58"/>
        <v>0</v>
      </c>
      <c r="I270" s="26">
        <f t="shared" si="58"/>
        <v>8437</v>
      </c>
      <c r="J270" s="25">
        <f t="shared" si="58"/>
        <v>0</v>
      </c>
      <c r="K270" s="26">
        <f t="shared" si="58"/>
        <v>6268</v>
      </c>
      <c r="L270" s="26">
        <f t="shared" si="58"/>
        <v>6268</v>
      </c>
    </row>
    <row r="271" spans="1:12" ht="12.75">
      <c r="A271" s="43"/>
      <c r="B271" s="78"/>
      <c r="C271" s="59"/>
      <c r="D271" s="24"/>
      <c r="E271" s="16"/>
      <c r="F271" s="24"/>
      <c r="G271" s="16"/>
      <c r="H271" s="24"/>
      <c r="I271" s="16"/>
      <c r="J271" s="24"/>
      <c r="K271" s="16"/>
      <c r="L271" s="16"/>
    </row>
    <row r="272" spans="1:12" ht="12.75" customHeight="1">
      <c r="A272" s="43"/>
      <c r="B272" s="78">
        <v>0.48</v>
      </c>
      <c r="C272" s="59" t="s">
        <v>130</v>
      </c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43"/>
      <c r="B273" s="60" t="s">
        <v>131</v>
      </c>
      <c r="C273" s="59" t="s">
        <v>34</v>
      </c>
      <c r="D273" s="23">
        <v>0</v>
      </c>
      <c r="E273" s="24">
        <v>9209</v>
      </c>
      <c r="F273" s="23">
        <v>0</v>
      </c>
      <c r="G273" s="24">
        <v>11531</v>
      </c>
      <c r="H273" s="23">
        <v>0</v>
      </c>
      <c r="I273" s="24">
        <v>11531</v>
      </c>
      <c r="J273" s="23">
        <v>0</v>
      </c>
      <c r="K273" s="24">
        <v>11514</v>
      </c>
      <c r="L273" s="24">
        <f>SUM(J273:K273)</f>
        <v>11514</v>
      </c>
    </row>
    <row r="274" spans="1:12" ht="12.75" customHeight="1">
      <c r="A274" s="43"/>
      <c r="B274" s="60" t="s">
        <v>132</v>
      </c>
      <c r="C274" s="59" t="s">
        <v>36</v>
      </c>
      <c r="D274" s="30">
        <v>0</v>
      </c>
      <c r="E274" s="31">
        <v>149</v>
      </c>
      <c r="F274" s="30">
        <v>0</v>
      </c>
      <c r="G274" s="31">
        <v>200</v>
      </c>
      <c r="H274" s="30">
        <v>0</v>
      </c>
      <c r="I274" s="31">
        <v>200</v>
      </c>
      <c r="J274" s="30">
        <v>0</v>
      </c>
      <c r="K274" s="31">
        <v>200</v>
      </c>
      <c r="L274" s="31">
        <f>SUM(J274:K274)</f>
        <v>200</v>
      </c>
    </row>
    <row r="275" spans="2:12" ht="12.75" customHeight="1">
      <c r="B275" s="72" t="s">
        <v>133</v>
      </c>
      <c r="C275" s="64" t="s">
        <v>38</v>
      </c>
      <c r="D275" s="30">
        <v>0</v>
      </c>
      <c r="E275" s="31">
        <v>2000</v>
      </c>
      <c r="F275" s="30">
        <v>0</v>
      </c>
      <c r="G275" s="31">
        <v>2570</v>
      </c>
      <c r="H275" s="30">
        <v>0</v>
      </c>
      <c r="I275" s="31">
        <v>2570</v>
      </c>
      <c r="J275" s="30">
        <v>0</v>
      </c>
      <c r="K275" s="31">
        <v>2452</v>
      </c>
      <c r="L275" s="31">
        <f>SUM(J275:K275)</f>
        <v>2452</v>
      </c>
    </row>
    <row r="276" spans="1:12" ht="12.75" customHeight="1">
      <c r="A276" s="43" t="s">
        <v>29</v>
      </c>
      <c r="B276" s="78">
        <v>0.48</v>
      </c>
      <c r="C276" s="59" t="s">
        <v>130</v>
      </c>
      <c r="D276" s="217">
        <f aca="true" t="shared" si="59" ref="D276:L276">SUM(D273:D275)</f>
        <v>0</v>
      </c>
      <c r="E276" s="218">
        <f t="shared" si="59"/>
        <v>11358</v>
      </c>
      <c r="F276" s="217">
        <f t="shared" si="59"/>
        <v>0</v>
      </c>
      <c r="G276" s="218">
        <f t="shared" si="59"/>
        <v>14301</v>
      </c>
      <c r="H276" s="217">
        <f t="shared" si="59"/>
        <v>0</v>
      </c>
      <c r="I276" s="218">
        <f t="shared" si="59"/>
        <v>14301</v>
      </c>
      <c r="J276" s="217">
        <f t="shared" si="59"/>
        <v>0</v>
      </c>
      <c r="K276" s="218">
        <f t="shared" si="59"/>
        <v>14166</v>
      </c>
      <c r="L276" s="218">
        <f t="shared" si="59"/>
        <v>14166</v>
      </c>
    </row>
    <row r="277" spans="1:12" ht="12.75" customHeight="1">
      <c r="A277" s="43" t="s">
        <v>29</v>
      </c>
      <c r="B277" s="76">
        <v>0.096</v>
      </c>
      <c r="C277" s="56" t="s">
        <v>117</v>
      </c>
      <c r="D277" s="25">
        <f aca="true" t="shared" si="60" ref="D277:L277">D276+D270+D264+D258+D252</f>
        <v>0</v>
      </c>
      <c r="E277" s="26">
        <f t="shared" si="60"/>
        <v>60720</v>
      </c>
      <c r="F277" s="25">
        <f t="shared" si="60"/>
        <v>0</v>
      </c>
      <c r="G277" s="26">
        <f t="shared" si="60"/>
        <v>81625</v>
      </c>
      <c r="H277" s="25">
        <f t="shared" si="60"/>
        <v>0</v>
      </c>
      <c r="I277" s="26">
        <f t="shared" si="60"/>
        <v>81625</v>
      </c>
      <c r="J277" s="25">
        <f t="shared" si="60"/>
        <v>0</v>
      </c>
      <c r="K277" s="26">
        <f t="shared" si="60"/>
        <v>78149</v>
      </c>
      <c r="L277" s="26">
        <f t="shared" si="60"/>
        <v>78149</v>
      </c>
    </row>
    <row r="278" spans="1:12" ht="12.75">
      <c r="A278" s="43"/>
      <c r="B278" s="76"/>
      <c r="C278" s="56"/>
      <c r="D278" s="36"/>
      <c r="E278" s="24"/>
      <c r="F278" s="24"/>
      <c r="G278" s="24"/>
      <c r="H278" s="36"/>
      <c r="I278" s="24"/>
      <c r="J278" s="24"/>
      <c r="K278" s="24"/>
      <c r="L278" s="24"/>
    </row>
    <row r="279" spans="1:12" ht="12.75" customHeight="1">
      <c r="A279" s="43"/>
      <c r="B279" s="79">
        <v>0.8</v>
      </c>
      <c r="C279" s="56" t="s">
        <v>151</v>
      </c>
      <c r="D279" s="36"/>
      <c r="E279" s="24"/>
      <c r="F279" s="24"/>
      <c r="G279" s="24"/>
      <c r="H279" s="36"/>
      <c r="I279" s="24"/>
      <c r="J279" s="24"/>
      <c r="K279" s="24"/>
      <c r="L279" s="24"/>
    </row>
    <row r="280" spans="1:12" ht="38.25">
      <c r="A280" s="43"/>
      <c r="B280" s="58">
        <v>41</v>
      </c>
      <c r="C280" s="59" t="s">
        <v>257</v>
      </c>
      <c r="D280" s="36"/>
      <c r="E280" s="24"/>
      <c r="F280" s="24"/>
      <c r="G280" s="24"/>
      <c r="H280" s="36"/>
      <c r="I280" s="24"/>
      <c r="J280" s="24"/>
      <c r="K280" s="24"/>
      <c r="L280" s="24"/>
    </row>
    <row r="281" spans="1:12" ht="12.75" customHeight="1">
      <c r="A281" s="43"/>
      <c r="B281" s="268" t="s">
        <v>249</v>
      </c>
      <c r="C281" s="59" t="s">
        <v>40</v>
      </c>
      <c r="D281" s="23">
        <v>0</v>
      </c>
      <c r="E281" s="24">
        <v>17922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4">
        <v>10000</v>
      </c>
      <c r="L281" s="24">
        <f>SUM(J281:K281)</f>
        <v>10000</v>
      </c>
    </row>
    <row r="282" spans="1:12" ht="38.25">
      <c r="A282" s="61" t="s">
        <v>29</v>
      </c>
      <c r="B282" s="125">
        <v>41</v>
      </c>
      <c r="C282" s="62" t="s">
        <v>257</v>
      </c>
      <c r="D282" s="217">
        <f aca="true" t="shared" si="61" ref="D282:L282">D281</f>
        <v>0</v>
      </c>
      <c r="E282" s="218">
        <f t="shared" si="61"/>
        <v>17922</v>
      </c>
      <c r="F282" s="217">
        <f t="shared" si="61"/>
        <v>0</v>
      </c>
      <c r="G282" s="217">
        <f t="shared" si="61"/>
        <v>0</v>
      </c>
      <c r="H282" s="217">
        <f t="shared" si="61"/>
        <v>0</v>
      </c>
      <c r="I282" s="217">
        <f t="shared" si="61"/>
        <v>0</v>
      </c>
      <c r="J282" s="217">
        <f t="shared" si="61"/>
        <v>0</v>
      </c>
      <c r="K282" s="218">
        <f t="shared" si="61"/>
        <v>10000</v>
      </c>
      <c r="L282" s="218">
        <f t="shared" si="61"/>
        <v>10000</v>
      </c>
    </row>
    <row r="283" spans="1:12" ht="3.75" customHeight="1">
      <c r="A283" s="43"/>
      <c r="B283" s="58"/>
      <c r="C283" s="59"/>
      <c r="D283" s="23"/>
      <c r="E283" s="24"/>
      <c r="F283" s="23"/>
      <c r="G283" s="23"/>
      <c r="H283" s="23"/>
      <c r="I283" s="23"/>
      <c r="J283" s="23"/>
      <c r="K283" s="24"/>
      <c r="L283" s="24"/>
    </row>
    <row r="284" spans="1:12" ht="25.5">
      <c r="A284" s="43"/>
      <c r="B284" s="58">
        <v>42</v>
      </c>
      <c r="C284" s="59" t="s">
        <v>281</v>
      </c>
      <c r="D284" s="33"/>
      <c r="E284" s="33"/>
      <c r="F284" s="33"/>
      <c r="G284" s="33"/>
      <c r="H284" s="33"/>
      <c r="I284" s="33"/>
      <c r="J284" s="33"/>
      <c r="K284" s="34"/>
      <c r="L284" s="34"/>
    </row>
    <row r="285" spans="1:12" ht="25.5">
      <c r="A285" s="43"/>
      <c r="B285" s="268" t="s">
        <v>282</v>
      </c>
      <c r="C285" s="59" t="s">
        <v>40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2050</v>
      </c>
      <c r="L285" s="24">
        <f>SUM(J285:K285)</f>
        <v>2050</v>
      </c>
    </row>
    <row r="286" spans="1:12" ht="25.5">
      <c r="A286" s="43" t="s">
        <v>29</v>
      </c>
      <c r="B286" s="58">
        <v>42</v>
      </c>
      <c r="C286" s="59" t="s">
        <v>281</v>
      </c>
      <c r="D286" s="217">
        <f aca="true" t="shared" si="62" ref="D286:K286">D285</f>
        <v>0</v>
      </c>
      <c r="E286" s="217">
        <f t="shared" si="62"/>
        <v>0</v>
      </c>
      <c r="F286" s="217">
        <f t="shared" si="62"/>
        <v>0</v>
      </c>
      <c r="G286" s="217">
        <f t="shared" si="62"/>
        <v>0</v>
      </c>
      <c r="H286" s="217">
        <f t="shared" si="62"/>
        <v>0</v>
      </c>
      <c r="I286" s="217">
        <f t="shared" si="62"/>
        <v>0</v>
      </c>
      <c r="J286" s="217">
        <f t="shared" si="62"/>
        <v>0</v>
      </c>
      <c r="K286" s="218">
        <f t="shared" si="62"/>
        <v>2050</v>
      </c>
      <c r="L286" s="218">
        <f>L285</f>
        <v>2050</v>
      </c>
    </row>
    <row r="287" spans="1:12" ht="12.75">
      <c r="A287" s="43"/>
      <c r="B287" s="58"/>
      <c r="C287" s="59"/>
      <c r="D287" s="33"/>
      <c r="E287" s="33"/>
      <c r="F287" s="33"/>
      <c r="G287" s="33"/>
      <c r="H287" s="33"/>
      <c r="I287" s="33"/>
      <c r="J287" s="33"/>
      <c r="K287" s="34"/>
      <c r="L287" s="34"/>
    </row>
    <row r="288" spans="1:12" ht="12.75">
      <c r="A288" s="43"/>
      <c r="B288" s="58">
        <v>43</v>
      </c>
      <c r="C288" s="59" t="s">
        <v>276</v>
      </c>
      <c r="D288" s="23"/>
      <c r="E288" s="24"/>
      <c r="F288" s="23"/>
      <c r="G288" s="24"/>
      <c r="H288" s="23"/>
      <c r="I288" s="24"/>
      <c r="J288" s="23"/>
      <c r="K288" s="24"/>
      <c r="L288" s="24"/>
    </row>
    <row r="289" spans="1:12" ht="25.5">
      <c r="A289" s="43"/>
      <c r="B289" s="58" t="s">
        <v>284</v>
      </c>
      <c r="C289" s="59" t="s">
        <v>283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6">
        <v>14400</v>
      </c>
      <c r="K289" s="114">
        <v>0</v>
      </c>
      <c r="L289" s="26">
        <f>SUM(J289:K289)</f>
        <v>14400</v>
      </c>
    </row>
    <row r="290" spans="1:12" ht="12.75">
      <c r="A290" s="43" t="s">
        <v>29</v>
      </c>
      <c r="B290" s="58">
        <v>43</v>
      </c>
      <c r="C290" s="59" t="s">
        <v>276</v>
      </c>
      <c r="D290" s="217">
        <f aca="true" t="shared" si="63" ref="D290:L290">D289</f>
        <v>0</v>
      </c>
      <c r="E290" s="217">
        <f t="shared" si="63"/>
        <v>0</v>
      </c>
      <c r="F290" s="217">
        <f t="shared" si="63"/>
        <v>0</v>
      </c>
      <c r="G290" s="217">
        <f t="shared" si="63"/>
        <v>0</v>
      </c>
      <c r="H290" s="217">
        <f t="shared" si="63"/>
        <v>0</v>
      </c>
      <c r="I290" s="217">
        <f t="shared" si="63"/>
        <v>0</v>
      </c>
      <c r="J290" s="218">
        <f t="shared" si="63"/>
        <v>14400</v>
      </c>
      <c r="K290" s="217">
        <f t="shared" si="63"/>
        <v>0</v>
      </c>
      <c r="L290" s="218">
        <f t="shared" si="63"/>
        <v>14400</v>
      </c>
    </row>
    <row r="291" spans="1:12" ht="12.75" customHeight="1">
      <c r="A291" s="43" t="s">
        <v>29</v>
      </c>
      <c r="B291" s="79">
        <v>0.8</v>
      </c>
      <c r="C291" s="56" t="s">
        <v>151</v>
      </c>
      <c r="D291" s="217">
        <f aca="true" t="shared" si="64" ref="D291:J291">D281+D286+D290</f>
        <v>0</v>
      </c>
      <c r="E291" s="218">
        <f t="shared" si="64"/>
        <v>17922</v>
      </c>
      <c r="F291" s="217">
        <f t="shared" si="64"/>
        <v>0</v>
      </c>
      <c r="G291" s="269">
        <f t="shared" si="64"/>
        <v>0</v>
      </c>
      <c r="H291" s="217">
        <f t="shared" si="64"/>
        <v>0</v>
      </c>
      <c r="I291" s="269">
        <f t="shared" si="64"/>
        <v>0</v>
      </c>
      <c r="J291" s="218">
        <f t="shared" si="64"/>
        <v>14400</v>
      </c>
      <c r="K291" s="218">
        <f>K281+K286+K290</f>
        <v>12050</v>
      </c>
      <c r="L291" s="218">
        <f>L281+L286+L290</f>
        <v>26450</v>
      </c>
    </row>
    <row r="292" spans="1:12" ht="12.75" customHeight="1">
      <c r="A292" s="43" t="s">
        <v>29</v>
      </c>
      <c r="B292" s="55">
        <v>2054</v>
      </c>
      <c r="C292" s="56" t="s">
        <v>11</v>
      </c>
      <c r="D292" s="217">
        <f aca="true" t="shared" si="65" ref="D292:J292">D277+D245+D291</f>
        <v>0</v>
      </c>
      <c r="E292" s="218">
        <f t="shared" si="65"/>
        <v>113530</v>
      </c>
      <c r="F292" s="217">
        <f t="shared" si="65"/>
        <v>0</v>
      </c>
      <c r="G292" s="218">
        <f t="shared" si="65"/>
        <v>128612</v>
      </c>
      <c r="H292" s="217">
        <f t="shared" si="65"/>
        <v>0</v>
      </c>
      <c r="I292" s="218">
        <f t="shared" si="65"/>
        <v>128612</v>
      </c>
      <c r="J292" s="218">
        <f t="shared" si="65"/>
        <v>14400</v>
      </c>
      <c r="K292" s="218">
        <f>K277+K245+K291</f>
        <v>140693</v>
      </c>
      <c r="L292" s="218">
        <f>L277+L245+L291</f>
        <v>155093</v>
      </c>
    </row>
    <row r="293" spans="1:12" ht="9.75" customHeight="1">
      <c r="A293" s="43"/>
      <c r="B293" s="55"/>
      <c r="C293" s="56"/>
      <c r="D293" s="23"/>
      <c r="E293" s="24"/>
      <c r="F293" s="23"/>
      <c r="G293" s="24"/>
      <c r="H293" s="23"/>
      <c r="I293" s="24"/>
      <c r="J293" s="23"/>
      <c r="K293" s="24"/>
      <c r="L293" s="24"/>
    </row>
    <row r="294" spans="1:12" ht="25.5">
      <c r="A294" s="43" t="s">
        <v>31</v>
      </c>
      <c r="B294" s="71">
        <v>2071</v>
      </c>
      <c r="C294" s="70" t="s">
        <v>13</v>
      </c>
      <c r="D294" s="29"/>
      <c r="E294" s="29"/>
      <c r="F294" s="29"/>
      <c r="G294" s="29"/>
      <c r="H294" s="29"/>
      <c r="I294" s="29"/>
      <c r="J294" s="29"/>
      <c r="K294" s="29"/>
      <c r="L294" s="29"/>
    </row>
    <row r="295" spans="2:12" ht="12.75" customHeight="1">
      <c r="B295" s="67">
        <v>1</v>
      </c>
      <c r="C295" s="64" t="s">
        <v>143</v>
      </c>
      <c r="D295" s="29"/>
      <c r="E295" s="29"/>
      <c r="F295" s="29"/>
      <c r="G295" s="29"/>
      <c r="H295" s="29"/>
      <c r="I295" s="29"/>
      <c r="J295" s="29"/>
      <c r="K295" s="29"/>
      <c r="L295" s="29"/>
    </row>
    <row r="296" spans="2:12" ht="38.25">
      <c r="B296" s="80">
        <v>1.101</v>
      </c>
      <c r="C296" s="70" t="s">
        <v>285</v>
      </c>
      <c r="D296" s="29"/>
      <c r="E296" s="29"/>
      <c r="F296" s="29"/>
      <c r="G296" s="29"/>
      <c r="H296" s="29"/>
      <c r="I296" s="29"/>
      <c r="J296" s="29"/>
      <c r="K296" s="29"/>
      <c r="L296" s="29"/>
    </row>
    <row r="297" spans="1:12" ht="25.5" customHeight="1">
      <c r="A297" s="43"/>
      <c r="B297" s="60" t="s">
        <v>51</v>
      </c>
      <c r="C297" s="59" t="s">
        <v>211</v>
      </c>
      <c r="D297" s="25">
        <v>0</v>
      </c>
      <c r="E297" s="26">
        <v>560514</v>
      </c>
      <c r="F297" s="25">
        <v>0</v>
      </c>
      <c r="G297" s="270">
        <v>690000</v>
      </c>
      <c r="H297" s="25">
        <v>0</v>
      </c>
      <c r="I297" s="26">
        <v>690000</v>
      </c>
      <c r="J297" s="25">
        <v>0</v>
      </c>
      <c r="K297" s="270">
        <v>966880</v>
      </c>
      <c r="L297" s="26">
        <f>SUM(J297:K297)</f>
        <v>966880</v>
      </c>
    </row>
    <row r="298" spans="1:12" ht="38.25">
      <c r="A298" s="43" t="s">
        <v>29</v>
      </c>
      <c r="B298" s="81">
        <v>1.101</v>
      </c>
      <c r="C298" s="70" t="s">
        <v>285</v>
      </c>
      <c r="D298" s="25">
        <f aca="true" t="shared" si="66" ref="D298:L298">D297</f>
        <v>0</v>
      </c>
      <c r="E298" s="26">
        <f t="shared" si="66"/>
        <v>560514</v>
      </c>
      <c r="F298" s="25">
        <f t="shared" si="66"/>
        <v>0</v>
      </c>
      <c r="G298" s="26">
        <f t="shared" si="66"/>
        <v>690000</v>
      </c>
      <c r="H298" s="25">
        <f t="shared" si="66"/>
        <v>0</v>
      </c>
      <c r="I298" s="26">
        <f t="shared" si="66"/>
        <v>690000</v>
      </c>
      <c r="J298" s="25">
        <f t="shared" si="66"/>
        <v>0</v>
      </c>
      <c r="K298" s="26">
        <f t="shared" si="66"/>
        <v>966880</v>
      </c>
      <c r="L298" s="26">
        <f t="shared" si="66"/>
        <v>966880</v>
      </c>
    </row>
    <row r="299" spans="2:12" ht="9.75" customHeight="1">
      <c r="B299" s="72"/>
      <c r="C299" s="64"/>
      <c r="D299" s="32"/>
      <c r="E299" s="32"/>
      <c r="F299" s="32"/>
      <c r="G299" s="32"/>
      <c r="H299" s="32"/>
      <c r="I299" s="32"/>
      <c r="J299" s="32"/>
      <c r="K299" s="32"/>
      <c r="L299" s="32"/>
    </row>
    <row r="300" spans="1:12" ht="12.75">
      <c r="A300" s="43"/>
      <c r="B300" s="81">
        <v>1.102</v>
      </c>
      <c r="C300" s="56" t="s">
        <v>134</v>
      </c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ht="25.5">
      <c r="A301" s="43"/>
      <c r="B301" s="60" t="s">
        <v>135</v>
      </c>
      <c r="C301" s="59" t="s">
        <v>136</v>
      </c>
      <c r="D301" s="23">
        <v>0</v>
      </c>
      <c r="E301" s="24">
        <v>211267</v>
      </c>
      <c r="F301" s="23">
        <v>0</v>
      </c>
      <c r="G301" s="271">
        <v>380000</v>
      </c>
      <c r="H301" s="23">
        <v>0</v>
      </c>
      <c r="I301" s="24">
        <v>380000</v>
      </c>
      <c r="J301" s="23">
        <v>0</v>
      </c>
      <c r="K301" s="271">
        <v>345000</v>
      </c>
      <c r="L301" s="24">
        <f>SUM(J301:K301)</f>
        <v>345000</v>
      </c>
    </row>
    <row r="302" spans="1:12" ht="12.75">
      <c r="A302" s="43" t="s">
        <v>29</v>
      </c>
      <c r="B302" s="81">
        <v>1.102</v>
      </c>
      <c r="C302" s="56" t="s">
        <v>134</v>
      </c>
      <c r="D302" s="217">
        <f aca="true" t="shared" si="67" ref="D302:L302">D301</f>
        <v>0</v>
      </c>
      <c r="E302" s="218">
        <f t="shared" si="67"/>
        <v>211267</v>
      </c>
      <c r="F302" s="217">
        <f t="shared" si="67"/>
        <v>0</v>
      </c>
      <c r="G302" s="218">
        <f t="shared" si="67"/>
        <v>380000</v>
      </c>
      <c r="H302" s="217">
        <f t="shared" si="67"/>
        <v>0</v>
      </c>
      <c r="I302" s="218">
        <f t="shared" si="67"/>
        <v>380000</v>
      </c>
      <c r="J302" s="217">
        <f t="shared" si="67"/>
        <v>0</v>
      </c>
      <c r="K302" s="218">
        <f t="shared" si="67"/>
        <v>345000</v>
      </c>
      <c r="L302" s="218">
        <f t="shared" si="67"/>
        <v>345000</v>
      </c>
    </row>
    <row r="303" spans="1:12" ht="9.75" customHeight="1">
      <c r="A303" s="43"/>
      <c r="B303" s="81"/>
      <c r="C303" s="56"/>
      <c r="D303" s="28"/>
      <c r="E303" s="16"/>
      <c r="F303" s="28"/>
      <c r="G303" s="16"/>
      <c r="H303" s="28"/>
      <c r="I303" s="16"/>
      <c r="J303" s="28"/>
      <c r="K303" s="16"/>
      <c r="L303" s="16"/>
    </row>
    <row r="304" spans="1:12" ht="12.75">
      <c r="A304" s="43"/>
      <c r="B304" s="81">
        <v>1.104</v>
      </c>
      <c r="C304" s="56" t="s">
        <v>137</v>
      </c>
      <c r="D304" s="28"/>
      <c r="E304" s="16"/>
      <c r="F304" s="16"/>
      <c r="G304" s="16"/>
      <c r="H304" s="16"/>
      <c r="I304" s="16"/>
      <c r="J304" s="16"/>
      <c r="K304" s="16"/>
      <c r="L304" s="16"/>
    </row>
    <row r="305" spans="1:12" ht="12.75">
      <c r="A305" s="43"/>
      <c r="B305" s="58">
        <v>60</v>
      </c>
      <c r="C305" s="59" t="s">
        <v>138</v>
      </c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ht="25.5">
      <c r="A306" s="43"/>
      <c r="B306" s="60" t="s">
        <v>139</v>
      </c>
      <c r="C306" s="59" t="s">
        <v>136</v>
      </c>
      <c r="D306" s="23">
        <v>0</v>
      </c>
      <c r="E306" s="24">
        <v>329854</v>
      </c>
      <c r="F306" s="23">
        <v>0</v>
      </c>
      <c r="G306" s="271">
        <v>500000</v>
      </c>
      <c r="H306" s="23">
        <v>0</v>
      </c>
      <c r="I306" s="24">
        <v>500000</v>
      </c>
      <c r="J306" s="23">
        <v>0</v>
      </c>
      <c r="K306" s="271">
        <v>528000</v>
      </c>
      <c r="L306" s="24">
        <f>SUM(J306:K306)</f>
        <v>528000</v>
      </c>
    </row>
    <row r="307" spans="1:12" ht="12.75">
      <c r="A307" s="43"/>
      <c r="B307" s="60"/>
      <c r="C307" s="59"/>
      <c r="D307" s="24"/>
      <c r="E307" s="16"/>
      <c r="F307" s="24"/>
      <c r="G307" s="16"/>
      <c r="H307" s="24"/>
      <c r="I307" s="16"/>
      <c r="J307" s="24"/>
      <c r="K307" s="16"/>
      <c r="L307" s="16"/>
    </row>
    <row r="308" spans="1:12" ht="13.5" customHeight="1">
      <c r="A308" s="43"/>
      <c r="B308" s="58">
        <v>61</v>
      </c>
      <c r="C308" s="59" t="s">
        <v>241</v>
      </c>
      <c r="D308" s="24"/>
      <c r="E308" s="16"/>
      <c r="F308" s="24"/>
      <c r="G308" s="16"/>
      <c r="H308" s="24"/>
      <c r="I308" s="16"/>
      <c r="J308" s="24"/>
      <c r="K308" s="16"/>
      <c r="L308" s="16"/>
    </row>
    <row r="309" spans="1:12" ht="13.5" customHeight="1">
      <c r="A309" s="43"/>
      <c r="B309" s="60" t="s">
        <v>242</v>
      </c>
      <c r="C309" s="59" t="s">
        <v>136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f>SUM(J309:K309)</f>
        <v>0</v>
      </c>
    </row>
    <row r="310" spans="1:12" ht="13.5" customHeight="1">
      <c r="A310" s="43" t="s">
        <v>29</v>
      </c>
      <c r="B310" s="81">
        <v>1.104</v>
      </c>
      <c r="C310" s="56" t="s">
        <v>137</v>
      </c>
      <c r="D310" s="25">
        <f aca="true" t="shared" si="68" ref="D310:J310">D306</f>
        <v>0</v>
      </c>
      <c r="E310" s="26">
        <f t="shared" si="68"/>
        <v>329854</v>
      </c>
      <c r="F310" s="25">
        <f t="shared" si="68"/>
        <v>0</v>
      </c>
      <c r="G310" s="26">
        <f t="shared" si="68"/>
        <v>500000</v>
      </c>
      <c r="H310" s="25">
        <f t="shared" si="68"/>
        <v>0</v>
      </c>
      <c r="I310" s="26">
        <f t="shared" si="68"/>
        <v>500000</v>
      </c>
      <c r="J310" s="25">
        <f t="shared" si="68"/>
        <v>0</v>
      </c>
      <c r="K310" s="26">
        <f>K306</f>
        <v>528000</v>
      </c>
      <c r="L310" s="26">
        <f>L306</f>
        <v>528000</v>
      </c>
    </row>
    <row r="311" spans="1:12" ht="13.5" customHeight="1">
      <c r="A311" s="43"/>
      <c r="B311" s="60"/>
      <c r="C311" s="59"/>
      <c r="D311" s="35"/>
      <c r="F311" s="32"/>
      <c r="G311" s="32"/>
      <c r="H311" s="32"/>
      <c r="I311" s="32"/>
      <c r="J311" s="32"/>
      <c r="K311" s="32"/>
      <c r="L311" s="32"/>
    </row>
    <row r="312" spans="1:12" ht="13.5" customHeight="1">
      <c r="A312" s="43"/>
      <c r="B312" s="81">
        <v>1.105</v>
      </c>
      <c r="C312" s="56" t="s">
        <v>140</v>
      </c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ht="13.5" customHeight="1">
      <c r="A313" s="43"/>
      <c r="B313" s="60" t="s">
        <v>135</v>
      </c>
      <c r="C313" s="59" t="s">
        <v>136</v>
      </c>
      <c r="D313" s="23">
        <v>0</v>
      </c>
      <c r="E313" s="24">
        <v>332332</v>
      </c>
      <c r="F313" s="23">
        <v>0</v>
      </c>
      <c r="G313" s="24">
        <v>360000</v>
      </c>
      <c r="H313" s="23">
        <v>0</v>
      </c>
      <c r="I313" s="24">
        <v>360000</v>
      </c>
      <c r="J313" s="23">
        <v>0</v>
      </c>
      <c r="K313" s="24">
        <v>489000</v>
      </c>
      <c r="L313" s="24">
        <f>SUM(J313:K313)</f>
        <v>489000</v>
      </c>
    </row>
    <row r="314" spans="1:12" ht="13.5" customHeight="1">
      <c r="A314" s="61" t="s">
        <v>29</v>
      </c>
      <c r="B314" s="258">
        <v>1.105</v>
      </c>
      <c r="C314" s="82" t="s">
        <v>140</v>
      </c>
      <c r="D314" s="217">
        <f aca="true" t="shared" si="69" ref="D314:L314">D313</f>
        <v>0</v>
      </c>
      <c r="E314" s="218">
        <f t="shared" si="69"/>
        <v>332332</v>
      </c>
      <c r="F314" s="217">
        <f t="shared" si="69"/>
        <v>0</v>
      </c>
      <c r="G314" s="218">
        <f t="shared" si="69"/>
        <v>360000</v>
      </c>
      <c r="H314" s="217">
        <f t="shared" si="69"/>
        <v>0</v>
      </c>
      <c r="I314" s="218">
        <f t="shared" si="69"/>
        <v>360000</v>
      </c>
      <c r="J314" s="217">
        <f t="shared" si="69"/>
        <v>0</v>
      </c>
      <c r="K314" s="218">
        <f t="shared" si="69"/>
        <v>489000</v>
      </c>
      <c r="L314" s="218">
        <f t="shared" si="69"/>
        <v>489000</v>
      </c>
    </row>
    <row r="315" spans="1:12" ht="5.25" customHeight="1">
      <c r="A315" s="43"/>
      <c r="B315" s="60"/>
      <c r="C315" s="59"/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ht="13.5" customHeight="1">
      <c r="A316" s="43"/>
      <c r="B316" s="81">
        <v>1.115</v>
      </c>
      <c r="C316" s="56" t="s">
        <v>141</v>
      </c>
      <c r="D316" s="32"/>
      <c r="E316" s="32"/>
      <c r="F316" s="32"/>
      <c r="G316" s="32"/>
      <c r="H316" s="32"/>
      <c r="I316" s="32"/>
      <c r="J316" s="32"/>
      <c r="K316" s="32"/>
      <c r="L316" s="32"/>
    </row>
    <row r="317" spans="1:12" ht="13.5" customHeight="1">
      <c r="A317" s="43"/>
      <c r="B317" s="60" t="s">
        <v>142</v>
      </c>
      <c r="C317" s="59" t="s">
        <v>228</v>
      </c>
      <c r="D317" s="30">
        <v>0</v>
      </c>
      <c r="E317" s="31">
        <v>211233</v>
      </c>
      <c r="F317" s="30">
        <v>0</v>
      </c>
      <c r="G317" s="272">
        <v>350000</v>
      </c>
      <c r="H317" s="30">
        <v>0</v>
      </c>
      <c r="I317" s="31">
        <v>350000</v>
      </c>
      <c r="J317" s="30">
        <v>0</v>
      </c>
      <c r="K317" s="272">
        <v>337000</v>
      </c>
      <c r="L317" s="31">
        <f>SUM(J317:K317)</f>
        <v>337000</v>
      </c>
    </row>
    <row r="318" spans="1:12" ht="13.5" customHeight="1">
      <c r="A318" s="43" t="s">
        <v>29</v>
      </c>
      <c r="B318" s="81">
        <v>1.115</v>
      </c>
      <c r="C318" s="56" t="s">
        <v>141</v>
      </c>
      <c r="D318" s="217">
        <f aca="true" t="shared" si="70" ref="D318:L318">D317</f>
        <v>0</v>
      </c>
      <c r="E318" s="218">
        <f t="shared" si="70"/>
        <v>211233</v>
      </c>
      <c r="F318" s="217">
        <f t="shared" si="70"/>
        <v>0</v>
      </c>
      <c r="G318" s="218">
        <f t="shared" si="70"/>
        <v>350000</v>
      </c>
      <c r="H318" s="217">
        <f t="shared" si="70"/>
        <v>0</v>
      </c>
      <c r="I318" s="218">
        <f t="shared" si="70"/>
        <v>350000</v>
      </c>
      <c r="J318" s="217">
        <f t="shared" si="70"/>
        <v>0</v>
      </c>
      <c r="K318" s="218">
        <f t="shared" si="70"/>
        <v>337000</v>
      </c>
      <c r="L318" s="218">
        <f t="shared" si="70"/>
        <v>337000</v>
      </c>
    </row>
    <row r="319" spans="2:12" ht="13.5" customHeight="1">
      <c r="B319" s="81"/>
      <c r="C319" s="56"/>
      <c r="D319" s="35"/>
      <c r="F319" s="27"/>
      <c r="G319" s="27"/>
      <c r="H319" s="27"/>
      <c r="I319" s="27"/>
      <c r="J319" s="27"/>
      <c r="K319" s="27"/>
      <c r="L319" s="27"/>
    </row>
    <row r="320" spans="2:12" ht="28.5" customHeight="1">
      <c r="B320" s="81">
        <v>1.117</v>
      </c>
      <c r="C320" s="56" t="s">
        <v>197</v>
      </c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ht="28.5" customHeight="1">
      <c r="A321" s="43"/>
      <c r="B321" s="60" t="s">
        <v>198</v>
      </c>
      <c r="C321" s="59" t="s">
        <v>199</v>
      </c>
      <c r="D321" s="25">
        <v>0</v>
      </c>
      <c r="E321" s="26">
        <v>83264</v>
      </c>
      <c r="F321" s="25">
        <v>0</v>
      </c>
      <c r="G321" s="26">
        <v>102505</v>
      </c>
      <c r="H321" s="25">
        <v>0</v>
      </c>
      <c r="I321" s="26">
        <v>102505</v>
      </c>
      <c r="J321" s="25">
        <v>0</v>
      </c>
      <c r="K321" s="26">
        <v>143630</v>
      </c>
      <c r="L321" s="26">
        <f>SUM(J321:K321)</f>
        <v>143630</v>
      </c>
    </row>
    <row r="322" spans="1:12" ht="28.5" customHeight="1">
      <c r="A322" s="43" t="s">
        <v>29</v>
      </c>
      <c r="B322" s="81">
        <v>1.117</v>
      </c>
      <c r="C322" s="56" t="s">
        <v>197</v>
      </c>
      <c r="D322" s="25">
        <f aca="true" t="shared" si="71" ref="D322:L322">D321</f>
        <v>0</v>
      </c>
      <c r="E322" s="26">
        <f t="shared" si="71"/>
        <v>83264</v>
      </c>
      <c r="F322" s="25">
        <f t="shared" si="71"/>
        <v>0</v>
      </c>
      <c r="G322" s="26">
        <f t="shared" si="71"/>
        <v>102505</v>
      </c>
      <c r="H322" s="25">
        <f t="shared" si="71"/>
        <v>0</v>
      </c>
      <c r="I322" s="26">
        <f t="shared" si="71"/>
        <v>102505</v>
      </c>
      <c r="J322" s="25">
        <f t="shared" si="71"/>
        <v>0</v>
      </c>
      <c r="K322" s="26">
        <f t="shared" si="71"/>
        <v>143630</v>
      </c>
      <c r="L322" s="26">
        <f t="shared" si="71"/>
        <v>143630</v>
      </c>
    </row>
    <row r="323" spans="1:12" ht="13.5" customHeight="1">
      <c r="A323" s="66" t="s">
        <v>29</v>
      </c>
      <c r="B323" s="65">
        <v>1</v>
      </c>
      <c r="C323" s="59" t="s">
        <v>143</v>
      </c>
      <c r="D323" s="217">
        <f aca="true" t="shared" si="72" ref="D323:L323">D318+D314+D310+D302+D298+D322</f>
        <v>0</v>
      </c>
      <c r="E323" s="218">
        <f t="shared" si="72"/>
        <v>1728464</v>
      </c>
      <c r="F323" s="217">
        <f t="shared" si="72"/>
        <v>0</v>
      </c>
      <c r="G323" s="218">
        <f t="shared" si="72"/>
        <v>2382505</v>
      </c>
      <c r="H323" s="217">
        <f t="shared" si="72"/>
        <v>0</v>
      </c>
      <c r="I323" s="218">
        <f t="shared" si="72"/>
        <v>2382505</v>
      </c>
      <c r="J323" s="217">
        <f t="shared" si="72"/>
        <v>0</v>
      </c>
      <c r="K323" s="218">
        <f t="shared" si="72"/>
        <v>2809510</v>
      </c>
      <c r="L323" s="218">
        <f t="shared" si="72"/>
        <v>2809510</v>
      </c>
    </row>
    <row r="324" spans="1:12" ht="28.5" customHeight="1">
      <c r="A324" s="43" t="s">
        <v>29</v>
      </c>
      <c r="B324" s="55">
        <v>2071</v>
      </c>
      <c r="C324" s="56" t="s">
        <v>234</v>
      </c>
      <c r="D324" s="217">
        <f aca="true" t="shared" si="73" ref="D324:L324">D323</f>
        <v>0</v>
      </c>
      <c r="E324" s="218">
        <f t="shared" si="73"/>
        <v>1728464</v>
      </c>
      <c r="F324" s="217">
        <f t="shared" si="73"/>
        <v>0</v>
      </c>
      <c r="G324" s="218">
        <f t="shared" si="73"/>
        <v>2382505</v>
      </c>
      <c r="H324" s="217">
        <f t="shared" si="73"/>
        <v>0</v>
      </c>
      <c r="I324" s="218">
        <f t="shared" si="73"/>
        <v>2382505</v>
      </c>
      <c r="J324" s="217">
        <f t="shared" si="73"/>
        <v>0</v>
      </c>
      <c r="K324" s="218">
        <f t="shared" si="73"/>
        <v>2809510</v>
      </c>
      <c r="L324" s="218">
        <f t="shared" si="73"/>
        <v>2809510</v>
      </c>
    </row>
    <row r="325" spans="1:12" ht="13.5" customHeight="1">
      <c r="A325" s="43"/>
      <c r="B325" s="55"/>
      <c r="C325" s="59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ht="13.5" customHeight="1">
      <c r="A326" s="43" t="s">
        <v>31</v>
      </c>
      <c r="B326" s="55">
        <v>2075</v>
      </c>
      <c r="C326" s="56" t="s">
        <v>14</v>
      </c>
      <c r="D326" s="29"/>
      <c r="E326" s="29"/>
      <c r="F326" s="29"/>
      <c r="G326" s="29"/>
      <c r="H326" s="29"/>
      <c r="I326" s="29"/>
      <c r="J326" s="29"/>
      <c r="K326" s="29"/>
      <c r="L326" s="29"/>
    </row>
    <row r="327" spans="2:12" ht="13.5" customHeight="1">
      <c r="B327" s="57">
        <v>0.103</v>
      </c>
      <c r="C327" s="56" t="s">
        <v>144</v>
      </c>
      <c r="D327" s="29"/>
      <c r="E327" s="29"/>
      <c r="F327" s="29"/>
      <c r="G327" s="29"/>
      <c r="H327" s="29"/>
      <c r="I327" s="29"/>
      <c r="J327" s="29"/>
      <c r="K327" s="29"/>
      <c r="L327" s="29"/>
    </row>
    <row r="328" spans="2:12" ht="13.5" customHeight="1">
      <c r="B328" s="75">
        <v>10</v>
      </c>
      <c r="C328" s="64" t="s">
        <v>102</v>
      </c>
      <c r="D328" s="29"/>
      <c r="E328" s="29"/>
      <c r="F328" s="29"/>
      <c r="G328" s="29"/>
      <c r="H328" s="29"/>
      <c r="I328" s="29"/>
      <c r="J328" s="29"/>
      <c r="K328" s="29"/>
      <c r="L328" s="29"/>
    </row>
    <row r="329" spans="1:12" ht="13.5" customHeight="1">
      <c r="A329" s="43"/>
      <c r="B329" s="60" t="s">
        <v>103</v>
      </c>
      <c r="C329" s="59" t="s">
        <v>34</v>
      </c>
      <c r="D329" s="23">
        <v>0</v>
      </c>
      <c r="E329" s="24">
        <v>7816</v>
      </c>
      <c r="F329" s="23">
        <v>0</v>
      </c>
      <c r="G329" s="24">
        <v>8500</v>
      </c>
      <c r="H329" s="23">
        <v>0</v>
      </c>
      <c r="I329" s="24">
        <v>8500</v>
      </c>
      <c r="J329" s="23">
        <v>0</v>
      </c>
      <c r="K329" s="24">
        <v>9000</v>
      </c>
      <c r="L329" s="24">
        <f>SUM(J329:K329)</f>
        <v>9000</v>
      </c>
    </row>
    <row r="330" spans="1:12" ht="13.5" customHeight="1">
      <c r="A330" s="43"/>
      <c r="B330" s="60" t="s">
        <v>104</v>
      </c>
      <c r="C330" s="59" t="s">
        <v>36</v>
      </c>
      <c r="D330" s="23">
        <v>0</v>
      </c>
      <c r="E330" s="24">
        <v>140</v>
      </c>
      <c r="F330" s="23">
        <v>0</v>
      </c>
      <c r="G330" s="24">
        <v>800</v>
      </c>
      <c r="H330" s="23">
        <v>0</v>
      </c>
      <c r="I330" s="24">
        <v>800</v>
      </c>
      <c r="J330" s="23">
        <v>0</v>
      </c>
      <c r="K330" s="24">
        <v>500</v>
      </c>
      <c r="L330" s="24">
        <f>SUM(J330:K330)</f>
        <v>500</v>
      </c>
    </row>
    <row r="331" spans="1:12" ht="13.5" customHeight="1">
      <c r="A331" s="43"/>
      <c r="B331" s="60" t="s">
        <v>105</v>
      </c>
      <c r="C331" s="59" t="s">
        <v>267</v>
      </c>
      <c r="D331" s="23">
        <v>0</v>
      </c>
      <c r="E331" s="24">
        <v>339864</v>
      </c>
      <c r="F331" s="23">
        <v>0</v>
      </c>
      <c r="G331" s="24">
        <v>300000</v>
      </c>
      <c r="H331" s="23">
        <v>0</v>
      </c>
      <c r="I331" s="24">
        <v>300000</v>
      </c>
      <c r="J331" s="23">
        <v>0</v>
      </c>
      <c r="K331" s="24">
        <v>350000</v>
      </c>
      <c r="L331" s="24">
        <f>SUM(J331:K331)</f>
        <v>350000</v>
      </c>
    </row>
    <row r="332" spans="2:12" ht="13.5" customHeight="1">
      <c r="B332" s="72" t="s">
        <v>145</v>
      </c>
      <c r="C332" s="64" t="s">
        <v>146</v>
      </c>
      <c r="D332" s="30">
        <v>0</v>
      </c>
      <c r="E332" s="31">
        <v>600</v>
      </c>
      <c r="F332" s="30">
        <v>0</v>
      </c>
      <c r="G332" s="31">
        <v>600</v>
      </c>
      <c r="H332" s="30">
        <v>0</v>
      </c>
      <c r="I332" s="31">
        <v>600</v>
      </c>
      <c r="J332" s="30">
        <v>0</v>
      </c>
      <c r="K332" s="31">
        <v>848</v>
      </c>
      <c r="L332" s="31">
        <f>SUM(J332:K332)</f>
        <v>848</v>
      </c>
    </row>
    <row r="333" spans="1:12" ht="13.5" customHeight="1">
      <c r="A333" s="43"/>
      <c r="B333" s="60" t="s">
        <v>147</v>
      </c>
      <c r="C333" s="59" t="s">
        <v>148</v>
      </c>
      <c r="D333" s="23">
        <v>0</v>
      </c>
      <c r="E333" s="24">
        <v>7656915</v>
      </c>
      <c r="F333" s="23">
        <v>0</v>
      </c>
      <c r="G333" s="24">
        <v>7000000</v>
      </c>
      <c r="H333" s="23">
        <v>0</v>
      </c>
      <c r="I333" s="24">
        <v>7000000</v>
      </c>
      <c r="J333" s="23">
        <v>0</v>
      </c>
      <c r="K333" s="24">
        <v>7000000</v>
      </c>
      <c r="L333" s="24">
        <f>SUM(J333:K333)</f>
        <v>7000000</v>
      </c>
    </row>
    <row r="334" spans="1:12" ht="13.5" customHeight="1">
      <c r="A334" s="43" t="s">
        <v>29</v>
      </c>
      <c r="B334" s="44">
        <v>10</v>
      </c>
      <c r="C334" s="59" t="s">
        <v>102</v>
      </c>
      <c r="D334" s="217">
        <f aca="true" t="shared" si="74" ref="D334:L334">SUM(D329:D333)</f>
        <v>0</v>
      </c>
      <c r="E334" s="218">
        <f t="shared" si="74"/>
        <v>8005335</v>
      </c>
      <c r="F334" s="217">
        <f t="shared" si="74"/>
        <v>0</v>
      </c>
      <c r="G334" s="218">
        <f t="shared" si="74"/>
        <v>7309900</v>
      </c>
      <c r="H334" s="217">
        <f t="shared" si="74"/>
        <v>0</v>
      </c>
      <c r="I334" s="218">
        <f t="shared" si="74"/>
        <v>7309900</v>
      </c>
      <c r="J334" s="217">
        <f t="shared" si="74"/>
        <v>0</v>
      </c>
      <c r="K334" s="218">
        <f t="shared" si="74"/>
        <v>7360348</v>
      </c>
      <c r="L334" s="218">
        <f t="shared" si="74"/>
        <v>7360348</v>
      </c>
    </row>
    <row r="335" spans="1:12" ht="13.5" customHeight="1">
      <c r="A335" s="43" t="s">
        <v>29</v>
      </c>
      <c r="B335" s="57">
        <v>0.103</v>
      </c>
      <c r="C335" s="56" t="s">
        <v>144</v>
      </c>
      <c r="D335" s="217">
        <f aca="true" t="shared" si="75" ref="D335:L335">D334</f>
        <v>0</v>
      </c>
      <c r="E335" s="218">
        <f t="shared" si="75"/>
        <v>8005335</v>
      </c>
      <c r="F335" s="217">
        <f t="shared" si="75"/>
        <v>0</v>
      </c>
      <c r="G335" s="218">
        <f t="shared" si="75"/>
        <v>7309900</v>
      </c>
      <c r="H335" s="217">
        <f t="shared" si="75"/>
        <v>0</v>
      </c>
      <c r="I335" s="218">
        <f t="shared" si="75"/>
        <v>7309900</v>
      </c>
      <c r="J335" s="217">
        <f t="shared" si="75"/>
        <v>0</v>
      </c>
      <c r="K335" s="218">
        <f t="shared" si="75"/>
        <v>7360348</v>
      </c>
      <c r="L335" s="218">
        <f t="shared" si="75"/>
        <v>7360348</v>
      </c>
    </row>
    <row r="336" spans="1:12" ht="12.75">
      <c r="A336" s="43"/>
      <c r="B336" s="57"/>
      <c r="C336" s="56"/>
      <c r="D336" s="24"/>
      <c r="E336" s="16"/>
      <c r="F336" s="24"/>
      <c r="G336" s="16"/>
      <c r="H336" s="24"/>
      <c r="I336" s="16"/>
      <c r="J336" s="24"/>
      <c r="K336" s="16"/>
      <c r="L336" s="16"/>
    </row>
    <row r="337" spans="1:12" ht="28.5" customHeight="1">
      <c r="A337" s="43"/>
      <c r="B337" s="57">
        <v>0.104</v>
      </c>
      <c r="C337" s="56" t="s">
        <v>237</v>
      </c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43"/>
      <c r="B338" s="60" t="s">
        <v>51</v>
      </c>
      <c r="C338" s="68" t="s">
        <v>150</v>
      </c>
      <c r="D338" s="25">
        <v>0</v>
      </c>
      <c r="E338" s="26">
        <v>59</v>
      </c>
      <c r="F338" s="25">
        <v>0</v>
      </c>
      <c r="G338" s="26">
        <v>9</v>
      </c>
      <c r="H338" s="25">
        <v>0</v>
      </c>
      <c r="I338" s="26">
        <v>9</v>
      </c>
      <c r="J338" s="25">
        <v>0</v>
      </c>
      <c r="K338" s="26">
        <v>1</v>
      </c>
      <c r="L338" s="26">
        <f>SUM(J338:K338)</f>
        <v>1</v>
      </c>
    </row>
    <row r="339" spans="1:12" ht="28.5" customHeight="1">
      <c r="A339" s="61" t="s">
        <v>29</v>
      </c>
      <c r="B339" s="108">
        <v>0.104</v>
      </c>
      <c r="C339" s="82" t="s">
        <v>149</v>
      </c>
      <c r="D339" s="25">
        <f aca="true" t="shared" si="76" ref="D339:L339">D338</f>
        <v>0</v>
      </c>
      <c r="E339" s="26">
        <f t="shared" si="76"/>
        <v>59</v>
      </c>
      <c r="F339" s="25">
        <f t="shared" si="76"/>
        <v>0</v>
      </c>
      <c r="G339" s="26">
        <f t="shared" si="76"/>
        <v>9</v>
      </c>
      <c r="H339" s="25">
        <f t="shared" si="76"/>
        <v>0</v>
      </c>
      <c r="I339" s="26">
        <f t="shared" si="76"/>
        <v>9</v>
      </c>
      <c r="J339" s="25">
        <f t="shared" si="76"/>
        <v>0</v>
      </c>
      <c r="K339" s="26">
        <f t="shared" si="76"/>
        <v>1</v>
      </c>
      <c r="L339" s="26">
        <f t="shared" si="76"/>
        <v>1</v>
      </c>
    </row>
    <row r="340" spans="1:12" ht="3.75" customHeight="1">
      <c r="A340" s="43"/>
      <c r="B340" s="44"/>
      <c r="C340" s="56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1:12" ht="27">
      <c r="A341" s="43"/>
      <c r="B341" s="130">
        <v>0.797</v>
      </c>
      <c r="C341" s="128" t="s">
        <v>223</v>
      </c>
      <c r="D341" s="159"/>
      <c r="E341" s="159"/>
      <c r="F341" s="159"/>
      <c r="G341" s="159"/>
      <c r="H341" s="159"/>
      <c r="I341" s="159"/>
      <c r="J341" s="159"/>
      <c r="K341" s="159"/>
      <c r="L341" s="159"/>
    </row>
    <row r="342" spans="1:12" s="83" customFormat="1" ht="13.5">
      <c r="A342" s="43"/>
      <c r="B342" s="127">
        <v>60</v>
      </c>
      <c r="C342" s="215" t="s">
        <v>191</v>
      </c>
      <c r="D342" s="159"/>
      <c r="E342" s="159"/>
      <c r="F342" s="159"/>
      <c r="G342" s="159"/>
      <c r="H342" s="159"/>
      <c r="I342" s="159"/>
      <c r="J342" s="159"/>
      <c r="K342" s="159"/>
      <c r="L342" s="159"/>
    </row>
    <row r="343" spans="1:12" s="83" customFormat="1" ht="13.5">
      <c r="A343" s="43"/>
      <c r="B343" s="156" t="s">
        <v>58</v>
      </c>
      <c r="C343" s="133" t="s">
        <v>192</v>
      </c>
      <c r="D343" s="136">
        <v>0</v>
      </c>
      <c r="E343" s="273">
        <v>20000</v>
      </c>
      <c r="F343" s="136">
        <v>0</v>
      </c>
      <c r="G343" s="219">
        <v>20000</v>
      </c>
      <c r="H343" s="136">
        <v>0</v>
      </c>
      <c r="I343" s="219">
        <v>20000</v>
      </c>
      <c r="J343" s="136">
        <v>0</v>
      </c>
      <c r="K343" s="219">
        <v>20000</v>
      </c>
      <c r="L343" s="219">
        <f>SUM(J343:K343)</f>
        <v>20000</v>
      </c>
    </row>
    <row r="344" spans="1:12" s="83" customFormat="1" ht="27">
      <c r="A344" s="43" t="s">
        <v>29</v>
      </c>
      <c r="B344" s="130">
        <v>0.797</v>
      </c>
      <c r="C344" s="128" t="s">
        <v>223</v>
      </c>
      <c r="D344" s="136">
        <f aca="true" t="shared" si="77" ref="D344:L344">D343</f>
        <v>0</v>
      </c>
      <c r="E344" s="219">
        <f t="shared" si="77"/>
        <v>20000</v>
      </c>
      <c r="F344" s="136">
        <f t="shared" si="77"/>
        <v>0</v>
      </c>
      <c r="G344" s="219">
        <f t="shared" si="77"/>
        <v>20000</v>
      </c>
      <c r="H344" s="136">
        <f t="shared" si="77"/>
        <v>0</v>
      </c>
      <c r="I344" s="219">
        <f t="shared" si="77"/>
        <v>20000</v>
      </c>
      <c r="J344" s="136">
        <f t="shared" si="77"/>
        <v>0</v>
      </c>
      <c r="K344" s="219">
        <f t="shared" si="77"/>
        <v>20000</v>
      </c>
      <c r="L344" s="219">
        <f t="shared" si="77"/>
        <v>20000</v>
      </c>
    </row>
    <row r="345" spans="1:12" s="83" customFormat="1" ht="12.75">
      <c r="A345" s="66"/>
      <c r="B345" s="57"/>
      <c r="C345" s="5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s="83" customFormat="1" ht="12.75">
      <c r="A346" s="66"/>
      <c r="B346" s="79">
        <v>0.8</v>
      </c>
      <c r="C346" s="70" t="s">
        <v>151</v>
      </c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25.5">
      <c r="A347" s="43"/>
      <c r="B347" s="60" t="s">
        <v>152</v>
      </c>
      <c r="C347" s="64" t="s">
        <v>263</v>
      </c>
      <c r="D347" s="30">
        <v>0</v>
      </c>
      <c r="E347" s="31">
        <v>50286</v>
      </c>
      <c r="F347" s="30">
        <v>0</v>
      </c>
      <c r="G347" s="31">
        <v>107665</v>
      </c>
      <c r="H347" s="30">
        <v>0</v>
      </c>
      <c r="I347" s="31">
        <v>107665</v>
      </c>
      <c r="J347" s="30">
        <v>0</v>
      </c>
      <c r="K347" s="31">
        <f>107841-9776-12977+1407-4340-3496-961-2200+1291+2000-3054+21054-2000-20182-500+5500</f>
        <v>79607</v>
      </c>
      <c r="L347" s="31">
        <f>SUM(J347:K347)</f>
        <v>79607</v>
      </c>
    </row>
    <row r="348" spans="1:12" ht="12.75">
      <c r="A348" s="43" t="s">
        <v>29</v>
      </c>
      <c r="B348" s="79">
        <v>0.8</v>
      </c>
      <c r="C348" s="56" t="s">
        <v>151</v>
      </c>
      <c r="D348" s="217">
        <f aca="true" t="shared" si="78" ref="D348:L348">SUM(D347:D347)</f>
        <v>0</v>
      </c>
      <c r="E348" s="218">
        <f t="shared" si="78"/>
        <v>50286</v>
      </c>
      <c r="F348" s="217">
        <f t="shared" si="78"/>
        <v>0</v>
      </c>
      <c r="G348" s="218">
        <f t="shared" si="78"/>
        <v>107665</v>
      </c>
      <c r="H348" s="217">
        <f t="shared" si="78"/>
        <v>0</v>
      </c>
      <c r="I348" s="218">
        <f t="shared" si="78"/>
        <v>107665</v>
      </c>
      <c r="J348" s="217">
        <f t="shared" si="78"/>
        <v>0</v>
      </c>
      <c r="K348" s="218">
        <f t="shared" si="78"/>
        <v>79607</v>
      </c>
      <c r="L348" s="218">
        <f t="shared" si="78"/>
        <v>79607</v>
      </c>
    </row>
    <row r="349" spans="1:12" ht="12.75">
      <c r="A349" s="43" t="s">
        <v>29</v>
      </c>
      <c r="B349" s="55">
        <v>2075</v>
      </c>
      <c r="C349" s="56" t="s">
        <v>14</v>
      </c>
      <c r="D349" s="217">
        <f aca="true" t="shared" si="79" ref="D349:L349">D348+D339+D335+D344</f>
        <v>0</v>
      </c>
      <c r="E349" s="218">
        <f t="shared" si="79"/>
        <v>8075680</v>
      </c>
      <c r="F349" s="217">
        <f t="shared" si="79"/>
        <v>0</v>
      </c>
      <c r="G349" s="218">
        <f t="shared" si="79"/>
        <v>7437574</v>
      </c>
      <c r="H349" s="217">
        <f t="shared" si="79"/>
        <v>0</v>
      </c>
      <c r="I349" s="218">
        <f t="shared" si="79"/>
        <v>7437574</v>
      </c>
      <c r="J349" s="217">
        <f t="shared" si="79"/>
        <v>0</v>
      </c>
      <c r="K349" s="218">
        <f t="shared" si="79"/>
        <v>7459956</v>
      </c>
      <c r="L349" s="218">
        <f t="shared" si="79"/>
        <v>7459956</v>
      </c>
    </row>
    <row r="350" spans="1:12" ht="12.75">
      <c r="A350" s="43"/>
      <c r="B350" s="55"/>
      <c r="C350" s="64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ht="12.75">
      <c r="A351" s="43" t="s">
        <v>31</v>
      </c>
      <c r="B351" s="55">
        <v>2235</v>
      </c>
      <c r="C351" s="70" t="s">
        <v>15</v>
      </c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ht="12.75" customHeight="1">
      <c r="B352" s="44">
        <v>60</v>
      </c>
      <c r="C352" s="64" t="s">
        <v>240</v>
      </c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ht="12.75">
      <c r="B353" s="79">
        <v>60.104</v>
      </c>
      <c r="C353" s="70" t="s">
        <v>154</v>
      </c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ht="12.75">
      <c r="B354" s="44">
        <v>10</v>
      </c>
      <c r="C354" s="64" t="s">
        <v>102</v>
      </c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ht="12.75">
      <c r="A355" s="43"/>
      <c r="B355" s="60" t="s">
        <v>153</v>
      </c>
      <c r="C355" s="59" t="s">
        <v>154</v>
      </c>
      <c r="D355" s="25">
        <v>0</v>
      </c>
      <c r="E355" s="26">
        <v>982</v>
      </c>
      <c r="F355" s="25">
        <v>0</v>
      </c>
      <c r="G355" s="26">
        <v>8000</v>
      </c>
      <c r="H355" s="25">
        <v>0</v>
      </c>
      <c r="I355" s="26">
        <v>8000</v>
      </c>
      <c r="J355" s="25">
        <v>0</v>
      </c>
      <c r="K355" s="26">
        <v>8000</v>
      </c>
      <c r="L355" s="26">
        <f>SUM(J355:K355)</f>
        <v>8000</v>
      </c>
    </row>
    <row r="356" spans="1:12" ht="13.5" customHeight="1">
      <c r="A356" s="43" t="s">
        <v>29</v>
      </c>
      <c r="B356" s="44">
        <v>10</v>
      </c>
      <c r="C356" s="59" t="s">
        <v>102</v>
      </c>
      <c r="D356" s="25">
        <f aca="true" t="shared" si="80" ref="D356:L357">D355</f>
        <v>0</v>
      </c>
      <c r="E356" s="26">
        <f t="shared" si="80"/>
        <v>982</v>
      </c>
      <c r="F356" s="25">
        <f t="shared" si="80"/>
        <v>0</v>
      </c>
      <c r="G356" s="26">
        <f t="shared" si="80"/>
        <v>8000</v>
      </c>
      <c r="H356" s="25">
        <f t="shared" si="80"/>
        <v>0</v>
      </c>
      <c r="I356" s="26">
        <f t="shared" si="80"/>
        <v>8000</v>
      </c>
      <c r="J356" s="25">
        <f t="shared" si="80"/>
        <v>0</v>
      </c>
      <c r="K356" s="26">
        <f t="shared" si="80"/>
        <v>8000</v>
      </c>
      <c r="L356" s="26">
        <f t="shared" si="80"/>
        <v>8000</v>
      </c>
    </row>
    <row r="357" spans="1:12" ht="13.5" customHeight="1">
      <c r="A357" s="43" t="s">
        <v>29</v>
      </c>
      <c r="B357" s="79">
        <v>60.104</v>
      </c>
      <c r="C357" s="56" t="s">
        <v>154</v>
      </c>
      <c r="D357" s="33">
        <f t="shared" si="80"/>
        <v>0</v>
      </c>
      <c r="E357" s="34">
        <f t="shared" si="80"/>
        <v>982</v>
      </c>
      <c r="F357" s="33">
        <f t="shared" si="80"/>
        <v>0</v>
      </c>
      <c r="G357" s="34">
        <f t="shared" si="80"/>
        <v>8000</v>
      </c>
      <c r="H357" s="33">
        <f t="shared" si="80"/>
        <v>0</v>
      </c>
      <c r="I357" s="34">
        <f t="shared" si="80"/>
        <v>8000</v>
      </c>
      <c r="J357" s="33">
        <f t="shared" si="80"/>
        <v>0</v>
      </c>
      <c r="K357" s="34">
        <f t="shared" si="80"/>
        <v>8000</v>
      </c>
      <c r="L357" s="34">
        <f t="shared" si="80"/>
        <v>8000</v>
      </c>
    </row>
    <row r="358" spans="1:12" ht="12.75">
      <c r="A358" s="43"/>
      <c r="B358" s="55"/>
      <c r="C358" s="70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ht="13.5" customHeight="1">
      <c r="A359" s="43"/>
      <c r="B359" s="79">
        <v>60.2</v>
      </c>
      <c r="C359" s="56" t="s">
        <v>155</v>
      </c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ht="13.5" customHeight="1">
      <c r="B360" s="44">
        <v>10</v>
      </c>
      <c r="C360" s="64" t="s">
        <v>102</v>
      </c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ht="25.5">
      <c r="A361" s="43"/>
      <c r="B361" s="60" t="s">
        <v>156</v>
      </c>
      <c r="C361" s="59" t="s">
        <v>157</v>
      </c>
      <c r="D361" s="23">
        <v>0</v>
      </c>
      <c r="E361" s="23">
        <v>0</v>
      </c>
      <c r="F361" s="23">
        <v>0</v>
      </c>
      <c r="G361" s="24">
        <v>1</v>
      </c>
      <c r="H361" s="23">
        <v>0</v>
      </c>
      <c r="I361" s="24">
        <v>1</v>
      </c>
      <c r="J361" s="23">
        <v>0</v>
      </c>
      <c r="K361" s="24">
        <v>1</v>
      </c>
      <c r="L361" s="24">
        <f>SUM(J361:K361)</f>
        <v>1</v>
      </c>
    </row>
    <row r="362" spans="1:12" ht="13.5" customHeight="1">
      <c r="A362" s="43" t="s">
        <v>29</v>
      </c>
      <c r="B362" s="44">
        <v>10</v>
      </c>
      <c r="C362" s="59" t="s">
        <v>102</v>
      </c>
      <c r="D362" s="217">
        <f aca="true" t="shared" si="81" ref="D362:L362">SUM(D361:D361)</f>
        <v>0</v>
      </c>
      <c r="E362" s="217">
        <f t="shared" si="81"/>
        <v>0</v>
      </c>
      <c r="F362" s="217">
        <f t="shared" si="81"/>
        <v>0</v>
      </c>
      <c r="G362" s="218">
        <f t="shared" si="81"/>
        <v>1</v>
      </c>
      <c r="H362" s="217">
        <f t="shared" si="81"/>
        <v>0</v>
      </c>
      <c r="I362" s="218">
        <f t="shared" si="81"/>
        <v>1</v>
      </c>
      <c r="J362" s="217">
        <f t="shared" si="81"/>
        <v>0</v>
      </c>
      <c r="K362" s="218">
        <f t="shared" si="81"/>
        <v>1</v>
      </c>
      <c r="L362" s="218">
        <f t="shared" si="81"/>
        <v>1</v>
      </c>
    </row>
    <row r="363" spans="1:12" ht="13.5" customHeight="1">
      <c r="A363" s="43" t="s">
        <v>29</v>
      </c>
      <c r="B363" s="79">
        <v>60.2</v>
      </c>
      <c r="C363" s="56" t="s">
        <v>155</v>
      </c>
      <c r="D363" s="217">
        <f aca="true" t="shared" si="82" ref="D363:L363">D362</f>
        <v>0</v>
      </c>
      <c r="E363" s="217">
        <f t="shared" si="82"/>
        <v>0</v>
      </c>
      <c r="F363" s="217">
        <f t="shared" si="82"/>
        <v>0</v>
      </c>
      <c r="G363" s="218">
        <f t="shared" si="82"/>
        <v>1</v>
      </c>
      <c r="H363" s="217">
        <f t="shared" si="82"/>
        <v>0</v>
      </c>
      <c r="I363" s="218">
        <f t="shared" si="82"/>
        <v>1</v>
      </c>
      <c r="J363" s="217">
        <f t="shared" si="82"/>
        <v>0</v>
      </c>
      <c r="K363" s="218">
        <f t="shared" si="82"/>
        <v>1</v>
      </c>
      <c r="L363" s="218">
        <f t="shared" si="82"/>
        <v>1</v>
      </c>
    </row>
    <row r="364" spans="1:12" ht="25.5">
      <c r="A364" s="43" t="s">
        <v>29</v>
      </c>
      <c r="B364" s="44">
        <v>60</v>
      </c>
      <c r="C364" s="59" t="s">
        <v>240</v>
      </c>
      <c r="D364" s="25">
        <f aca="true" t="shared" si="83" ref="D364:L364">D363+D357</f>
        <v>0</v>
      </c>
      <c r="E364" s="26">
        <f t="shared" si="83"/>
        <v>982</v>
      </c>
      <c r="F364" s="25">
        <f t="shared" si="83"/>
        <v>0</v>
      </c>
      <c r="G364" s="26">
        <f t="shared" si="83"/>
        <v>8001</v>
      </c>
      <c r="H364" s="25">
        <f t="shared" si="83"/>
        <v>0</v>
      </c>
      <c r="I364" s="26">
        <f t="shared" si="83"/>
        <v>8001</v>
      </c>
      <c r="J364" s="25">
        <f t="shared" si="83"/>
        <v>0</v>
      </c>
      <c r="K364" s="26">
        <f t="shared" si="83"/>
        <v>8001</v>
      </c>
      <c r="L364" s="26">
        <f t="shared" si="83"/>
        <v>8001</v>
      </c>
    </row>
    <row r="365" spans="1:12" ht="13.5" customHeight="1">
      <c r="A365" s="61" t="s">
        <v>29</v>
      </c>
      <c r="B365" s="84">
        <v>2235</v>
      </c>
      <c r="C365" s="82" t="s">
        <v>15</v>
      </c>
      <c r="D365" s="25">
        <f aca="true" t="shared" si="84" ref="D365:L365">D364</f>
        <v>0</v>
      </c>
      <c r="E365" s="26">
        <f t="shared" si="84"/>
        <v>982</v>
      </c>
      <c r="F365" s="25">
        <f t="shared" si="84"/>
        <v>0</v>
      </c>
      <c r="G365" s="26">
        <f t="shared" si="84"/>
        <v>8001</v>
      </c>
      <c r="H365" s="25">
        <f t="shared" si="84"/>
        <v>0</v>
      </c>
      <c r="I365" s="26">
        <f t="shared" si="84"/>
        <v>8001</v>
      </c>
      <c r="J365" s="25">
        <f t="shared" si="84"/>
        <v>0</v>
      </c>
      <c r="K365" s="26">
        <f t="shared" si="84"/>
        <v>8001</v>
      </c>
      <c r="L365" s="26">
        <f t="shared" si="84"/>
        <v>8001</v>
      </c>
    </row>
    <row r="366" spans="1:12" ht="13.5" customHeight="1">
      <c r="A366" s="85" t="s">
        <v>29</v>
      </c>
      <c r="B366" s="86"/>
      <c r="C366" s="87" t="s">
        <v>30</v>
      </c>
      <c r="D366" s="218">
        <f aca="true" t="shared" si="85" ref="D366:L366">D365+D349+D324+D292+D222+D59+D82+D45+D211+D96+D88</f>
        <v>24323</v>
      </c>
      <c r="E366" s="218">
        <f t="shared" si="85"/>
        <v>12135357</v>
      </c>
      <c r="F366" s="218">
        <f t="shared" si="85"/>
        <v>23000</v>
      </c>
      <c r="G366" s="218">
        <f t="shared" si="85"/>
        <v>12315103</v>
      </c>
      <c r="H366" s="218">
        <f t="shared" si="85"/>
        <v>23000</v>
      </c>
      <c r="I366" s="218">
        <f t="shared" si="85"/>
        <v>12315103</v>
      </c>
      <c r="J366" s="218">
        <f t="shared" si="85"/>
        <v>54700</v>
      </c>
      <c r="K366" s="218">
        <f t="shared" si="85"/>
        <v>12882163</v>
      </c>
      <c r="L366" s="218">
        <f t="shared" si="85"/>
        <v>12936863</v>
      </c>
    </row>
    <row r="367" spans="1:12" ht="13.5" customHeight="1">
      <c r="A367" s="85" t="s">
        <v>29</v>
      </c>
      <c r="B367" s="86"/>
      <c r="C367" s="87" t="s">
        <v>21</v>
      </c>
      <c r="D367" s="23">
        <f aca="true" t="shared" si="86" ref="D367:L367">D211+D93+D343</f>
        <v>0</v>
      </c>
      <c r="E367" s="226">
        <f t="shared" si="86"/>
        <v>2048323</v>
      </c>
      <c r="F367" s="23">
        <f t="shared" si="86"/>
        <v>0</v>
      </c>
      <c r="G367" s="226">
        <f t="shared" si="86"/>
        <v>2153783</v>
      </c>
      <c r="H367" s="23">
        <f t="shared" si="86"/>
        <v>0</v>
      </c>
      <c r="I367" s="24">
        <f t="shared" si="86"/>
        <v>2153783</v>
      </c>
      <c r="J367" s="23">
        <f t="shared" si="86"/>
        <v>0</v>
      </c>
      <c r="K367" s="226">
        <f t="shared" si="86"/>
        <v>2207179</v>
      </c>
      <c r="L367" s="226">
        <f t="shared" si="86"/>
        <v>2207179</v>
      </c>
    </row>
    <row r="368" spans="1:12" s="83" customFormat="1" ht="13.5" customHeight="1">
      <c r="A368" s="85" t="s">
        <v>29</v>
      </c>
      <c r="B368" s="86"/>
      <c r="C368" s="87" t="s">
        <v>22</v>
      </c>
      <c r="D368" s="218">
        <f aca="true" t="shared" si="87" ref="D368:L368">D366-D367</f>
        <v>24323</v>
      </c>
      <c r="E368" s="227">
        <f t="shared" si="87"/>
        <v>10087034</v>
      </c>
      <c r="F368" s="218">
        <f t="shared" si="87"/>
        <v>23000</v>
      </c>
      <c r="G368" s="227">
        <f t="shared" si="87"/>
        <v>10161320</v>
      </c>
      <c r="H368" s="218">
        <f t="shared" si="87"/>
        <v>23000</v>
      </c>
      <c r="I368" s="227">
        <f t="shared" si="87"/>
        <v>10161320</v>
      </c>
      <c r="J368" s="218">
        <f t="shared" si="87"/>
        <v>54700</v>
      </c>
      <c r="K368" s="227">
        <f t="shared" si="87"/>
        <v>10674984</v>
      </c>
      <c r="L368" s="227">
        <f t="shared" si="87"/>
        <v>10729684</v>
      </c>
    </row>
    <row r="369" spans="1:12" s="83" customFormat="1" ht="4.5" customHeight="1">
      <c r="A369" s="43"/>
      <c r="B369" s="55"/>
      <c r="C369" s="56"/>
      <c r="D369" s="23"/>
      <c r="E369" s="226"/>
      <c r="F369" s="24"/>
      <c r="G369" s="226"/>
      <c r="H369" s="24"/>
      <c r="I369" s="226"/>
      <c r="J369" s="24"/>
      <c r="K369" s="226"/>
      <c r="L369" s="226"/>
    </row>
    <row r="370" spans="1:12" ht="13.5" customHeight="1">
      <c r="A370" s="88"/>
      <c r="B370" s="89"/>
      <c r="C370" s="90" t="s">
        <v>158</v>
      </c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27">
      <c r="A371" s="88" t="s">
        <v>31</v>
      </c>
      <c r="B371" s="178">
        <v>6003</v>
      </c>
      <c r="C371" s="179" t="s">
        <v>159</v>
      </c>
      <c r="D371" s="180"/>
      <c r="E371" s="180"/>
      <c r="F371" s="180"/>
      <c r="G371" s="180"/>
      <c r="H371" s="180"/>
      <c r="I371" s="180"/>
      <c r="J371" s="180"/>
      <c r="K371" s="180"/>
      <c r="L371" s="180"/>
    </row>
    <row r="372" spans="1:12" ht="13.5" customHeight="1">
      <c r="A372" s="88"/>
      <c r="B372" s="181">
        <v>0.101</v>
      </c>
      <c r="C372" s="179" t="s">
        <v>160</v>
      </c>
      <c r="D372" s="180"/>
      <c r="E372" s="180"/>
      <c r="F372" s="180"/>
      <c r="G372" s="180"/>
      <c r="H372" s="180"/>
      <c r="I372" s="180"/>
      <c r="J372" s="180"/>
      <c r="K372" s="180"/>
      <c r="L372" s="180"/>
    </row>
    <row r="373" spans="1:12" ht="13.5" customHeight="1">
      <c r="A373" s="88"/>
      <c r="B373" s="170">
        <v>60</v>
      </c>
      <c r="C373" s="171" t="s">
        <v>161</v>
      </c>
      <c r="D373" s="182"/>
      <c r="E373" s="182"/>
      <c r="F373" s="182"/>
      <c r="G373" s="182"/>
      <c r="H373" s="182"/>
      <c r="I373" s="182"/>
      <c r="J373" s="182"/>
      <c r="K373" s="182"/>
      <c r="L373" s="182"/>
    </row>
    <row r="374" spans="1:12" ht="13.5" customHeight="1">
      <c r="A374" s="119"/>
      <c r="B374" s="274" t="s">
        <v>162</v>
      </c>
      <c r="C374" s="183" t="s">
        <v>163</v>
      </c>
      <c r="D374" s="184">
        <v>0</v>
      </c>
      <c r="E374" s="229">
        <v>167200</v>
      </c>
      <c r="F374" s="184">
        <v>0</v>
      </c>
      <c r="G374" s="229">
        <v>200020</v>
      </c>
      <c r="H374" s="184">
        <v>0</v>
      </c>
      <c r="I374" s="224">
        <v>200020</v>
      </c>
      <c r="J374" s="184">
        <v>0</v>
      </c>
      <c r="K374" s="229">
        <v>165708</v>
      </c>
      <c r="L374" s="228">
        <f>SUM(J374:K374)</f>
        <v>165708</v>
      </c>
    </row>
    <row r="375" spans="1:12" s="91" customFormat="1" ht="13.5" customHeight="1">
      <c r="A375" s="88" t="s">
        <v>29</v>
      </c>
      <c r="B375" s="170">
        <v>60</v>
      </c>
      <c r="C375" s="171" t="s">
        <v>161</v>
      </c>
      <c r="D375" s="184">
        <f aca="true" t="shared" si="88" ref="D375:L376">D374</f>
        <v>0</v>
      </c>
      <c r="E375" s="229">
        <f t="shared" si="88"/>
        <v>167200</v>
      </c>
      <c r="F375" s="184">
        <f t="shared" si="88"/>
        <v>0</v>
      </c>
      <c r="G375" s="229">
        <f t="shared" si="88"/>
        <v>200020</v>
      </c>
      <c r="H375" s="184">
        <f t="shared" si="88"/>
        <v>0</v>
      </c>
      <c r="I375" s="224">
        <f t="shared" si="88"/>
        <v>200020</v>
      </c>
      <c r="J375" s="184">
        <f t="shared" si="88"/>
        <v>0</v>
      </c>
      <c r="K375" s="229">
        <f t="shared" si="88"/>
        <v>165708</v>
      </c>
      <c r="L375" s="229">
        <f t="shared" si="88"/>
        <v>165708</v>
      </c>
    </row>
    <row r="376" spans="1:12" ht="13.5" customHeight="1">
      <c r="A376" s="88" t="s">
        <v>29</v>
      </c>
      <c r="B376" s="185">
        <v>0.101</v>
      </c>
      <c r="C376" s="179" t="s">
        <v>160</v>
      </c>
      <c r="D376" s="230">
        <f t="shared" si="88"/>
        <v>0</v>
      </c>
      <c r="E376" s="231">
        <f t="shared" si="88"/>
        <v>167200</v>
      </c>
      <c r="F376" s="230">
        <f t="shared" si="88"/>
        <v>0</v>
      </c>
      <c r="G376" s="231">
        <f t="shared" si="88"/>
        <v>200020</v>
      </c>
      <c r="H376" s="230">
        <f t="shared" si="88"/>
        <v>0</v>
      </c>
      <c r="I376" s="275">
        <f t="shared" si="88"/>
        <v>200020</v>
      </c>
      <c r="J376" s="230">
        <f t="shared" si="88"/>
        <v>0</v>
      </c>
      <c r="K376" s="231">
        <f t="shared" si="88"/>
        <v>165708</v>
      </c>
      <c r="L376" s="231">
        <f t="shared" si="88"/>
        <v>165708</v>
      </c>
    </row>
    <row r="377" spans="1:12" ht="15" customHeight="1">
      <c r="A377" s="88"/>
      <c r="B377" s="178"/>
      <c r="C377" s="171"/>
      <c r="D377" s="180"/>
      <c r="E377" s="180"/>
      <c r="F377" s="180"/>
      <c r="G377" s="180"/>
      <c r="H377" s="180"/>
      <c r="I377" s="180"/>
      <c r="J377" s="180"/>
      <c r="K377" s="180"/>
      <c r="L377" s="180"/>
    </row>
    <row r="378" spans="1:12" ht="27">
      <c r="A378" s="88"/>
      <c r="B378" s="181">
        <v>0.103</v>
      </c>
      <c r="C378" s="179" t="s">
        <v>239</v>
      </c>
      <c r="D378" s="180"/>
      <c r="E378" s="180"/>
      <c r="F378" s="180"/>
      <c r="G378" s="180"/>
      <c r="H378" s="180"/>
      <c r="I378" s="180"/>
      <c r="J378" s="180"/>
      <c r="K378" s="180"/>
      <c r="L378" s="180"/>
    </row>
    <row r="379" spans="1:12" ht="13.5" customHeight="1">
      <c r="A379" s="88"/>
      <c r="B379" s="170">
        <v>60</v>
      </c>
      <c r="C379" s="154" t="s">
        <v>220</v>
      </c>
      <c r="D379" s="180"/>
      <c r="E379" s="180"/>
      <c r="F379" s="180"/>
      <c r="G379" s="180"/>
      <c r="H379" s="180"/>
      <c r="I379" s="180"/>
      <c r="J379" s="180"/>
      <c r="K379" s="180"/>
      <c r="L379" s="180"/>
    </row>
    <row r="380" spans="1:12" ht="13.5" customHeight="1">
      <c r="A380" s="119"/>
      <c r="B380" s="276" t="s">
        <v>162</v>
      </c>
      <c r="C380" s="186" t="s">
        <v>164</v>
      </c>
      <c r="D380" s="136">
        <v>0</v>
      </c>
      <c r="E380" s="233">
        <v>62259</v>
      </c>
      <c r="F380" s="136">
        <v>0</v>
      </c>
      <c r="G380" s="233">
        <v>73063</v>
      </c>
      <c r="H380" s="136">
        <v>0</v>
      </c>
      <c r="I380" s="219">
        <v>73063</v>
      </c>
      <c r="J380" s="136">
        <v>0</v>
      </c>
      <c r="K380" s="233">
        <v>72236</v>
      </c>
      <c r="L380" s="232">
        <f>SUM(J380:K380)</f>
        <v>72236</v>
      </c>
    </row>
    <row r="381" spans="1:12" s="91" customFormat="1" ht="13.5" customHeight="1">
      <c r="A381" s="88" t="s">
        <v>29</v>
      </c>
      <c r="B381" s="170">
        <v>60</v>
      </c>
      <c r="C381" s="154" t="s">
        <v>220</v>
      </c>
      <c r="D381" s="136">
        <f aca="true" t="shared" si="89" ref="D381:L382">D380</f>
        <v>0</v>
      </c>
      <c r="E381" s="233">
        <f t="shared" si="89"/>
        <v>62259</v>
      </c>
      <c r="F381" s="136">
        <f t="shared" si="89"/>
        <v>0</v>
      </c>
      <c r="G381" s="233">
        <f t="shared" si="89"/>
        <v>73063</v>
      </c>
      <c r="H381" s="136">
        <f t="shared" si="89"/>
        <v>0</v>
      </c>
      <c r="I381" s="219">
        <f t="shared" si="89"/>
        <v>73063</v>
      </c>
      <c r="J381" s="136">
        <f t="shared" si="89"/>
        <v>0</v>
      </c>
      <c r="K381" s="233">
        <f t="shared" si="89"/>
        <v>72236</v>
      </c>
      <c r="L381" s="233">
        <f t="shared" si="89"/>
        <v>72236</v>
      </c>
    </row>
    <row r="382" spans="1:12" ht="27">
      <c r="A382" s="88" t="s">
        <v>29</v>
      </c>
      <c r="B382" s="185">
        <v>0.103</v>
      </c>
      <c r="C382" s="179" t="s">
        <v>239</v>
      </c>
      <c r="D382" s="220">
        <f t="shared" si="89"/>
        <v>0</v>
      </c>
      <c r="E382" s="234">
        <f t="shared" si="89"/>
        <v>62259</v>
      </c>
      <c r="F382" s="220">
        <f t="shared" si="89"/>
        <v>0</v>
      </c>
      <c r="G382" s="234">
        <f t="shared" si="89"/>
        <v>73063</v>
      </c>
      <c r="H382" s="220">
        <f t="shared" si="89"/>
        <v>0</v>
      </c>
      <c r="I382" s="221">
        <f t="shared" si="89"/>
        <v>73063</v>
      </c>
      <c r="J382" s="220">
        <f t="shared" si="89"/>
        <v>0</v>
      </c>
      <c r="K382" s="234">
        <f t="shared" si="89"/>
        <v>72236</v>
      </c>
      <c r="L382" s="234">
        <f t="shared" si="89"/>
        <v>72236</v>
      </c>
    </row>
    <row r="383" spans="1:12" ht="15" customHeight="1">
      <c r="A383" s="88"/>
      <c r="B383" s="185"/>
      <c r="C383" s="179"/>
      <c r="D383" s="187"/>
      <c r="E383" s="187"/>
      <c r="F383" s="187"/>
      <c r="G383" s="187"/>
      <c r="H383" s="187"/>
      <c r="I383" s="187"/>
      <c r="J383" s="187"/>
      <c r="K383" s="187"/>
      <c r="L383" s="187"/>
    </row>
    <row r="384" spans="1:12" ht="27">
      <c r="A384" s="88"/>
      <c r="B384" s="185">
        <v>0.104</v>
      </c>
      <c r="C384" s="179" t="s">
        <v>229</v>
      </c>
      <c r="D384" s="180"/>
      <c r="E384" s="180"/>
      <c r="F384" s="180"/>
      <c r="G384" s="180"/>
      <c r="H384" s="180"/>
      <c r="I384" s="180"/>
      <c r="J384" s="180"/>
      <c r="K384" s="180"/>
      <c r="L384" s="188"/>
    </row>
    <row r="385" spans="1:12" ht="13.5" customHeight="1">
      <c r="A385" s="88"/>
      <c r="B385" s="170">
        <v>60</v>
      </c>
      <c r="C385" s="135" t="s">
        <v>220</v>
      </c>
      <c r="D385" s="182"/>
      <c r="E385" s="182"/>
      <c r="F385" s="182"/>
      <c r="G385" s="182"/>
      <c r="H385" s="182"/>
      <c r="I385" s="182"/>
      <c r="J385" s="182"/>
      <c r="K385" s="182"/>
      <c r="L385" s="187"/>
    </row>
    <row r="386" spans="1:12" ht="13.5" customHeight="1">
      <c r="A386" s="119"/>
      <c r="B386" s="276" t="s">
        <v>162</v>
      </c>
      <c r="C386" s="186" t="s">
        <v>164</v>
      </c>
      <c r="D386" s="150">
        <v>0</v>
      </c>
      <c r="E386" s="200">
        <v>216</v>
      </c>
      <c r="F386" s="150">
        <v>0</v>
      </c>
      <c r="G386" s="200">
        <v>216</v>
      </c>
      <c r="H386" s="150">
        <v>0</v>
      </c>
      <c r="I386" s="165">
        <v>216</v>
      </c>
      <c r="J386" s="150">
        <v>0</v>
      </c>
      <c r="K386" s="200">
        <v>216</v>
      </c>
      <c r="L386" s="235">
        <f>SUM(J386:K386)</f>
        <v>216</v>
      </c>
    </row>
    <row r="387" spans="1:12" s="91" customFormat="1" ht="13.5" customHeight="1">
      <c r="A387" s="88" t="s">
        <v>29</v>
      </c>
      <c r="B387" s="170">
        <v>60</v>
      </c>
      <c r="C387" s="135" t="s">
        <v>220</v>
      </c>
      <c r="D387" s="220">
        <f aca="true" t="shared" si="90" ref="D387:L388">D386</f>
        <v>0</v>
      </c>
      <c r="E387" s="234">
        <f t="shared" si="90"/>
        <v>216</v>
      </c>
      <c r="F387" s="220">
        <f t="shared" si="90"/>
        <v>0</v>
      </c>
      <c r="G387" s="234">
        <f t="shared" si="90"/>
        <v>216</v>
      </c>
      <c r="H387" s="220">
        <f t="shared" si="90"/>
        <v>0</v>
      </c>
      <c r="I387" s="221">
        <f t="shared" si="90"/>
        <v>216</v>
      </c>
      <c r="J387" s="220">
        <f t="shared" si="90"/>
        <v>0</v>
      </c>
      <c r="K387" s="234">
        <f t="shared" si="90"/>
        <v>216</v>
      </c>
      <c r="L387" s="234">
        <f t="shared" si="90"/>
        <v>216</v>
      </c>
    </row>
    <row r="388" spans="1:12" ht="27">
      <c r="A388" s="88" t="s">
        <v>29</v>
      </c>
      <c r="B388" s="185">
        <v>0.104</v>
      </c>
      <c r="C388" s="179" t="s">
        <v>229</v>
      </c>
      <c r="D388" s="136">
        <f t="shared" si="90"/>
        <v>0</v>
      </c>
      <c r="E388" s="233">
        <f t="shared" si="90"/>
        <v>216</v>
      </c>
      <c r="F388" s="136">
        <f t="shared" si="90"/>
        <v>0</v>
      </c>
      <c r="G388" s="233">
        <f t="shared" si="90"/>
        <v>216</v>
      </c>
      <c r="H388" s="136">
        <f t="shared" si="90"/>
        <v>0</v>
      </c>
      <c r="I388" s="219">
        <f t="shared" si="90"/>
        <v>216</v>
      </c>
      <c r="J388" s="136">
        <f t="shared" si="90"/>
        <v>0</v>
      </c>
      <c r="K388" s="233">
        <f t="shared" si="90"/>
        <v>216</v>
      </c>
      <c r="L388" s="233">
        <f t="shared" si="90"/>
        <v>216</v>
      </c>
    </row>
    <row r="389" spans="1:12" ht="15" customHeight="1">
      <c r="A389" s="88"/>
      <c r="B389" s="164"/>
      <c r="C389" s="135"/>
      <c r="D389" s="187"/>
      <c r="E389" s="187"/>
      <c r="F389" s="187"/>
      <c r="G389" s="187"/>
      <c r="H389" s="187"/>
      <c r="I389" s="187"/>
      <c r="J389" s="187"/>
      <c r="K389" s="187"/>
      <c r="L389" s="187"/>
    </row>
    <row r="390" spans="1:12" ht="13.5">
      <c r="A390" s="88"/>
      <c r="B390" s="185">
        <v>0.105</v>
      </c>
      <c r="C390" s="179" t="s">
        <v>165</v>
      </c>
      <c r="D390" s="187"/>
      <c r="E390" s="187"/>
      <c r="F390" s="187"/>
      <c r="G390" s="187"/>
      <c r="H390" s="187"/>
      <c r="I390" s="187"/>
      <c r="J390" s="187"/>
      <c r="K390" s="187"/>
      <c r="L390" s="187"/>
    </row>
    <row r="391" spans="1:12" ht="25.5">
      <c r="A391" s="88"/>
      <c r="B391" s="189">
        <v>61</v>
      </c>
      <c r="C391" s="135" t="s">
        <v>224</v>
      </c>
      <c r="D391" s="187"/>
      <c r="E391" s="187"/>
      <c r="F391" s="187"/>
      <c r="G391" s="187"/>
      <c r="H391" s="187"/>
      <c r="I391" s="187"/>
      <c r="J391" s="187"/>
      <c r="K391" s="187"/>
      <c r="L391" s="187"/>
    </row>
    <row r="392" spans="1:12" ht="12.75">
      <c r="A392" s="119"/>
      <c r="B392" s="276" t="s">
        <v>166</v>
      </c>
      <c r="C392" s="186" t="s">
        <v>164</v>
      </c>
      <c r="D392" s="136">
        <v>0</v>
      </c>
      <c r="E392" s="233">
        <v>149433</v>
      </c>
      <c r="F392" s="136">
        <v>0</v>
      </c>
      <c r="G392" s="233">
        <v>217662</v>
      </c>
      <c r="H392" s="136">
        <v>0</v>
      </c>
      <c r="I392" s="219">
        <v>217662</v>
      </c>
      <c r="J392" s="136">
        <v>0</v>
      </c>
      <c r="K392" s="233">
        <v>301677</v>
      </c>
      <c r="L392" s="232">
        <f>SUM(J392:K392)</f>
        <v>301677</v>
      </c>
    </row>
    <row r="393" spans="1:12" s="91" customFormat="1" ht="25.5">
      <c r="A393" s="118" t="s">
        <v>29</v>
      </c>
      <c r="B393" s="259">
        <v>61</v>
      </c>
      <c r="C393" s="168" t="s">
        <v>224</v>
      </c>
      <c r="D393" s="136">
        <f aca="true" t="shared" si="91" ref="D393:L394">D392</f>
        <v>0</v>
      </c>
      <c r="E393" s="233">
        <f t="shared" si="91"/>
        <v>149433</v>
      </c>
      <c r="F393" s="136">
        <f t="shared" si="91"/>
        <v>0</v>
      </c>
      <c r="G393" s="233">
        <f t="shared" si="91"/>
        <v>217662</v>
      </c>
      <c r="H393" s="136">
        <f t="shared" si="91"/>
        <v>0</v>
      </c>
      <c r="I393" s="219">
        <f t="shared" si="91"/>
        <v>217662</v>
      </c>
      <c r="J393" s="136">
        <f t="shared" si="91"/>
        <v>0</v>
      </c>
      <c r="K393" s="233">
        <f t="shared" si="91"/>
        <v>301677</v>
      </c>
      <c r="L393" s="233">
        <f t="shared" si="91"/>
        <v>301677</v>
      </c>
    </row>
    <row r="394" spans="1:12" ht="15" customHeight="1">
      <c r="A394" s="88" t="s">
        <v>29</v>
      </c>
      <c r="B394" s="185">
        <v>0.105</v>
      </c>
      <c r="C394" s="179" t="s">
        <v>165</v>
      </c>
      <c r="D394" s="136">
        <f t="shared" si="91"/>
        <v>0</v>
      </c>
      <c r="E394" s="233">
        <f t="shared" si="91"/>
        <v>149433</v>
      </c>
      <c r="F394" s="136">
        <f t="shared" si="91"/>
        <v>0</v>
      </c>
      <c r="G394" s="233">
        <f t="shared" si="91"/>
        <v>217662</v>
      </c>
      <c r="H394" s="136">
        <f t="shared" si="91"/>
        <v>0</v>
      </c>
      <c r="I394" s="219">
        <f t="shared" si="91"/>
        <v>217662</v>
      </c>
      <c r="J394" s="136">
        <f t="shared" si="91"/>
        <v>0</v>
      </c>
      <c r="K394" s="233">
        <f t="shared" si="91"/>
        <v>301677</v>
      </c>
      <c r="L394" s="233">
        <f t="shared" si="91"/>
        <v>301677</v>
      </c>
    </row>
    <row r="395" spans="1:12" ht="12.75">
      <c r="A395" s="88"/>
      <c r="B395" s="164"/>
      <c r="C395" s="135"/>
      <c r="D395" s="187"/>
      <c r="E395" s="187"/>
      <c r="F395" s="187"/>
      <c r="G395" s="187"/>
      <c r="H395" s="187"/>
      <c r="I395" s="187"/>
      <c r="J395" s="187"/>
      <c r="K395" s="187"/>
      <c r="L395" s="187"/>
    </row>
    <row r="396" spans="1:12" ht="13.5">
      <c r="A396" s="88"/>
      <c r="B396" s="185">
        <v>0.106</v>
      </c>
      <c r="C396" s="152" t="s">
        <v>193</v>
      </c>
      <c r="D396" s="187"/>
      <c r="E396" s="187"/>
      <c r="F396" s="187"/>
      <c r="G396" s="187"/>
      <c r="H396" s="187"/>
      <c r="I396" s="187"/>
      <c r="J396" s="187"/>
      <c r="K396" s="187"/>
      <c r="L396" s="187"/>
    </row>
    <row r="397" spans="1:12" ht="12.75">
      <c r="A397" s="117"/>
      <c r="B397" s="190">
        <v>66</v>
      </c>
      <c r="C397" s="154" t="s">
        <v>264</v>
      </c>
      <c r="D397" s="187"/>
      <c r="E397" s="187"/>
      <c r="F397" s="187"/>
      <c r="G397" s="187"/>
      <c r="H397" s="187"/>
      <c r="I397" s="187"/>
      <c r="J397" s="187"/>
      <c r="K397" s="187"/>
      <c r="L397" s="187"/>
    </row>
    <row r="398" spans="1:12" ht="12.75">
      <c r="A398" s="117"/>
      <c r="B398" s="153" t="s">
        <v>194</v>
      </c>
      <c r="C398" s="154" t="s">
        <v>230</v>
      </c>
      <c r="D398" s="150">
        <v>0</v>
      </c>
      <c r="E398" s="200">
        <v>47802</v>
      </c>
      <c r="F398" s="150">
        <v>0</v>
      </c>
      <c r="G398" s="200">
        <v>47802</v>
      </c>
      <c r="H398" s="150">
        <v>0</v>
      </c>
      <c r="I398" s="165">
        <v>47802</v>
      </c>
      <c r="J398" s="150">
        <v>0</v>
      </c>
      <c r="K398" s="200">
        <v>47802</v>
      </c>
      <c r="L398" s="187">
        <f>SUM(J398:K398)</f>
        <v>47802</v>
      </c>
    </row>
    <row r="399" spans="1:12" ht="13.5">
      <c r="A399" s="117" t="s">
        <v>29</v>
      </c>
      <c r="B399" s="181">
        <v>0.106</v>
      </c>
      <c r="C399" s="191" t="s">
        <v>193</v>
      </c>
      <c r="D399" s="220">
        <f aca="true" t="shared" si="92" ref="D399:L399">SUM(D398)</f>
        <v>0</v>
      </c>
      <c r="E399" s="234">
        <f t="shared" si="92"/>
        <v>47802</v>
      </c>
      <c r="F399" s="220">
        <f t="shared" si="92"/>
        <v>0</v>
      </c>
      <c r="G399" s="234">
        <f t="shared" si="92"/>
        <v>47802</v>
      </c>
      <c r="H399" s="220">
        <f t="shared" si="92"/>
        <v>0</v>
      </c>
      <c r="I399" s="221">
        <f t="shared" si="92"/>
        <v>47802</v>
      </c>
      <c r="J399" s="220">
        <f t="shared" si="92"/>
        <v>0</v>
      </c>
      <c r="K399" s="234">
        <f t="shared" si="92"/>
        <v>47802</v>
      </c>
      <c r="L399" s="234">
        <f t="shared" si="92"/>
        <v>47802</v>
      </c>
    </row>
    <row r="400" spans="1:12" ht="12.75">
      <c r="A400" s="117"/>
      <c r="B400" s="153"/>
      <c r="C400" s="154"/>
      <c r="D400" s="187"/>
      <c r="E400" s="187"/>
      <c r="F400" s="187"/>
      <c r="G400" s="187"/>
      <c r="H400" s="187"/>
      <c r="I400" s="187"/>
      <c r="J400" s="187"/>
      <c r="K400" s="187"/>
      <c r="L400" s="187"/>
    </row>
    <row r="401" spans="1:12" ht="27">
      <c r="A401" s="117"/>
      <c r="B401" s="181">
        <v>0.108</v>
      </c>
      <c r="C401" s="192" t="s">
        <v>250</v>
      </c>
      <c r="D401" s="187"/>
      <c r="E401" s="187"/>
      <c r="F401" s="187"/>
      <c r="G401" s="187"/>
      <c r="H401" s="187"/>
      <c r="I401" s="187"/>
      <c r="J401" s="187"/>
      <c r="K401" s="187"/>
      <c r="L401" s="187"/>
    </row>
    <row r="402" spans="1:12" ht="12.75">
      <c r="A402" s="117"/>
      <c r="B402" s="193">
        <v>63</v>
      </c>
      <c r="C402" s="194" t="s">
        <v>251</v>
      </c>
      <c r="D402" s="187"/>
      <c r="E402" s="187"/>
      <c r="F402" s="187"/>
      <c r="G402" s="187"/>
      <c r="H402" s="187"/>
      <c r="I402" s="187"/>
      <c r="J402" s="187"/>
      <c r="K402" s="187"/>
      <c r="L402" s="187"/>
    </row>
    <row r="403" spans="1:12" ht="12.75">
      <c r="A403" s="117"/>
      <c r="B403" s="193" t="s">
        <v>168</v>
      </c>
      <c r="C403" s="194" t="s">
        <v>252</v>
      </c>
      <c r="D403" s="150">
        <v>0</v>
      </c>
      <c r="E403" s="165">
        <v>7500</v>
      </c>
      <c r="F403" s="150">
        <v>0</v>
      </c>
      <c r="G403" s="200">
        <v>7500</v>
      </c>
      <c r="H403" s="150">
        <v>0</v>
      </c>
      <c r="I403" s="165">
        <v>7500</v>
      </c>
      <c r="J403" s="150">
        <v>0</v>
      </c>
      <c r="K403" s="200">
        <v>7500</v>
      </c>
      <c r="L403" s="187">
        <f>SUM(J403:K403)</f>
        <v>7500</v>
      </c>
    </row>
    <row r="404" spans="1:12" ht="27">
      <c r="A404" s="117" t="s">
        <v>29</v>
      </c>
      <c r="B404" s="181">
        <v>0.108</v>
      </c>
      <c r="C404" s="192" t="s">
        <v>250</v>
      </c>
      <c r="D404" s="220">
        <f aca="true" t="shared" si="93" ref="D404:L404">D403</f>
        <v>0</v>
      </c>
      <c r="E404" s="221">
        <f t="shared" si="93"/>
        <v>7500</v>
      </c>
      <c r="F404" s="220">
        <f t="shared" si="93"/>
        <v>0</v>
      </c>
      <c r="G404" s="234">
        <f t="shared" si="93"/>
        <v>7500</v>
      </c>
      <c r="H404" s="220">
        <f t="shared" si="93"/>
        <v>0</v>
      </c>
      <c r="I404" s="221">
        <f t="shared" si="93"/>
        <v>7500</v>
      </c>
      <c r="J404" s="220">
        <f t="shared" si="93"/>
        <v>0</v>
      </c>
      <c r="K404" s="234">
        <f t="shared" si="93"/>
        <v>7500</v>
      </c>
      <c r="L404" s="234">
        <f t="shared" si="93"/>
        <v>7500</v>
      </c>
    </row>
    <row r="405" spans="1:12" ht="12.75">
      <c r="A405" s="117"/>
      <c r="B405" s="153"/>
      <c r="C405" s="154"/>
      <c r="D405" s="187"/>
      <c r="E405" s="187"/>
      <c r="F405" s="187"/>
      <c r="G405" s="187"/>
      <c r="H405" s="187"/>
      <c r="I405" s="187"/>
      <c r="J405" s="187"/>
      <c r="K405" s="187"/>
      <c r="L405" s="187"/>
    </row>
    <row r="406" spans="1:12" ht="13.5">
      <c r="A406" s="117"/>
      <c r="B406" s="185">
        <v>0.109</v>
      </c>
      <c r="C406" s="179" t="s">
        <v>167</v>
      </c>
      <c r="D406" s="180"/>
      <c r="E406" s="180"/>
      <c r="F406" s="180"/>
      <c r="G406" s="180"/>
      <c r="H406" s="180"/>
      <c r="I406" s="180"/>
      <c r="J406" s="180"/>
      <c r="K406" s="180"/>
      <c r="L406" s="188"/>
    </row>
    <row r="407" spans="1:12" ht="25.5">
      <c r="A407" s="88"/>
      <c r="B407" s="195">
        <v>63</v>
      </c>
      <c r="C407" s="171" t="s">
        <v>231</v>
      </c>
      <c r="D407" s="182"/>
      <c r="E407" s="182"/>
      <c r="F407" s="182"/>
      <c r="G407" s="182"/>
      <c r="H407" s="182"/>
      <c r="I407" s="182"/>
      <c r="J407" s="182"/>
      <c r="K407" s="182"/>
      <c r="L407" s="187"/>
    </row>
    <row r="408" spans="1:12" ht="12.75">
      <c r="A408" s="119"/>
      <c r="B408" s="277" t="s">
        <v>168</v>
      </c>
      <c r="C408" s="186" t="s">
        <v>164</v>
      </c>
      <c r="D408" s="136">
        <v>0</v>
      </c>
      <c r="E408" s="233">
        <v>1908</v>
      </c>
      <c r="F408" s="136">
        <v>0</v>
      </c>
      <c r="G408" s="233">
        <v>1908</v>
      </c>
      <c r="H408" s="136">
        <v>0</v>
      </c>
      <c r="I408" s="219">
        <v>1908</v>
      </c>
      <c r="J408" s="136">
        <v>0</v>
      </c>
      <c r="K408" s="233">
        <v>1908</v>
      </c>
      <c r="L408" s="236">
        <f>SUM(J408:K408)</f>
        <v>1908</v>
      </c>
    </row>
    <row r="409" spans="1:12" s="92" customFormat="1" ht="25.5">
      <c r="A409" s="88" t="s">
        <v>29</v>
      </c>
      <c r="B409" s="195">
        <v>63</v>
      </c>
      <c r="C409" s="171" t="s">
        <v>231</v>
      </c>
      <c r="D409" s="136">
        <f aca="true" t="shared" si="94" ref="D409:L409">D408</f>
        <v>0</v>
      </c>
      <c r="E409" s="233">
        <f t="shared" si="94"/>
        <v>1908</v>
      </c>
      <c r="F409" s="136">
        <f t="shared" si="94"/>
        <v>0</v>
      </c>
      <c r="G409" s="233">
        <f t="shared" si="94"/>
        <v>1908</v>
      </c>
      <c r="H409" s="136">
        <f t="shared" si="94"/>
        <v>0</v>
      </c>
      <c r="I409" s="219">
        <f t="shared" si="94"/>
        <v>1908</v>
      </c>
      <c r="J409" s="136">
        <f t="shared" si="94"/>
        <v>0</v>
      </c>
      <c r="K409" s="233">
        <f t="shared" si="94"/>
        <v>1908</v>
      </c>
      <c r="L409" s="233">
        <f t="shared" si="94"/>
        <v>1908</v>
      </c>
    </row>
    <row r="410" spans="1:12" s="92" customFormat="1" ht="12.75">
      <c r="A410" s="88"/>
      <c r="B410" s="195"/>
      <c r="C410" s="171"/>
      <c r="D410" s="150"/>
      <c r="E410" s="200"/>
      <c r="F410" s="150"/>
      <c r="G410" s="200"/>
      <c r="H410" s="150"/>
      <c r="I410" s="165"/>
      <c r="J410" s="150"/>
      <c r="K410" s="200"/>
      <c r="L410" s="200"/>
    </row>
    <row r="411" spans="1:12" ht="25.5">
      <c r="A411" s="88"/>
      <c r="B411" s="195">
        <v>64</v>
      </c>
      <c r="C411" s="171" t="s">
        <v>232</v>
      </c>
      <c r="D411" s="196"/>
      <c r="E411" s="196"/>
      <c r="F411" s="196"/>
      <c r="G411" s="196"/>
      <c r="H411" s="196"/>
      <c r="I411" s="196"/>
      <c r="J411" s="196"/>
      <c r="K411" s="196"/>
      <c r="L411" s="197"/>
    </row>
    <row r="412" spans="1:12" ht="12.75">
      <c r="A412" s="120"/>
      <c r="B412" s="277" t="s">
        <v>169</v>
      </c>
      <c r="C412" s="186" t="s">
        <v>164</v>
      </c>
      <c r="D412" s="157">
        <v>0</v>
      </c>
      <c r="E412" s="278">
        <v>12491</v>
      </c>
      <c r="F412" s="157">
        <v>0</v>
      </c>
      <c r="G412" s="278">
        <v>8700</v>
      </c>
      <c r="H412" s="157">
        <v>0</v>
      </c>
      <c r="I412" s="222">
        <v>8700</v>
      </c>
      <c r="J412" s="157">
        <v>0</v>
      </c>
      <c r="K412" s="278">
        <v>4728</v>
      </c>
      <c r="L412" s="188">
        <f>SUM(J412:K412)</f>
        <v>4728</v>
      </c>
    </row>
    <row r="413" spans="1:12" s="92" customFormat="1" ht="25.5">
      <c r="A413" s="88" t="s">
        <v>29</v>
      </c>
      <c r="B413" s="195">
        <v>64</v>
      </c>
      <c r="C413" s="171" t="s">
        <v>232</v>
      </c>
      <c r="D413" s="220">
        <f aca="true" t="shared" si="95" ref="D413:L413">D412</f>
        <v>0</v>
      </c>
      <c r="E413" s="234">
        <f t="shared" si="95"/>
        <v>12491</v>
      </c>
      <c r="F413" s="220">
        <f t="shared" si="95"/>
        <v>0</v>
      </c>
      <c r="G413" s="234">
        <f t="shared" si="95"/>
        <v>8700</v>
      </c>
      <c r="H413" s="220">
        <f t="shared" si="95"/>
        <v>0</v>
      </c>
      <c r="I413" s="221">
        <f t="shared" si="95"/>
        <v>8700</v>
      </c>
      <c r="J413" s="220">
        <f t="shared" si="95"/>
        <v>0</v>
      </c>
      <c r="K413" s="234">
        <f t="shared" si="95"/>
        <v>4728</v>
      </c>
      <c r="L413" s="234">
        <f t="shared" si="95"/>
        <v>4728</v>
      </c>
    </row>
    <row r="414" spans="1:12" ht="13.5">
      <c r="A414" s="88" t="s">
        <v>29</v>
      </c>
      <c r="B414" s="185">
        <v>0.109</v>
      </c>
      <c r="C414" s="179" t="s">
        <v>167</v>
      </c>
      <c r="D414" s="136">
        <f aca="true" t="shared" si="96" ref="D414:L414">D413+D409</f>
        <v>0</v>
      </c>
      <c r="E414" s="233">
        <f t="shared" si="96"/>
        <v>14399</v>
      </c>
      <c r="F414" s="136">
        <f t="shared" si="96"/>
        <v>0</v>
      </c>
      <c r="G414" s="233">
        <f t="shared" si="96"/>
        <v>10608</v>
      </c>
      <c r="H414" s="136">
        <f t="shared" si="96"/>
        <v>0</v>
      </c>
      <c r="I414" s="219">
        <f t="shared" si="96"/>
        <v>10608</v>
      </c>
      <c r="J414" s="136">
        <f t="shared" si="96"/>
        <v>0</v>
      </c>
      <c r="K414" s="233">
        <f t="shared" si="96"/>
        <v>6636</v>
      </c>
      <c r="L414" s="233">
        <f t="shared" si="96"/>
        <v>6636</v>
      </c>
    </row>
    <row r="415" spans="1:12" ht="13.5">
      <c r="A415" s="88"/>
      <c r="B415" s="185"/>
      <c r="C415" s="179"/>
      <c r="D415" s="198"/>
      <c r="E415" s="199"/>
      <c r="F415" s="198"/>
      <c r="G415" s="199"/>
      <c r="H415" s="198"/>
      <c r="I415" s="237"/>
      <c r="J415" s="198"/>
      <c r="K415" s="199"/>
      <c r="L415" s="199"/>
    </row>
    <row r="416" spans="1:12" ht="40.5">
      <c r="A416" s="88"/>
      <c r="B416" s="185">
        <v>0.111</v>
      </c>
      <c r="C416" s="245" t="s">
        <v>270</v>
      </c>
      <c r="D416" s="150"/>
      <c r="E416" s="200"/>
      <c r="F416" s="150"/>
      <c r="G416" s="200"/>
      <c r="H416" s="150"/>
      <c r="I416" s="165"/>
      <c r="J416" s="150"/>
      <c r="K416" s="200"/>
      <c r="L416" s="200"/>
    </row>
    <row r="417" spans="1:12" ht="12.75">
      <c r="A417" s="88"/>
      <c r="B417" s="246">
        <v>65</v>
      </c>
      <c r="C417" s="247" t="s">
        <v>271</v>
      </c>
      <c r="D417" s="150"/>
      <c r="E417" s="200"/>
      <c r="F417" s="150"/>
      <c r="G417" s="200"/>
      <c r="H417" s="150"/>
      <c r="I417" s="165"/>
      <c r="J417" s="150"/>
      <c r="K417" s="200"/>
      <c r="L417" s="200"/>
    </row>
    <row r="418" spans="1:12" ht="15">
      <c r="A418" s="118"/>
      <c r="B418" s="279" t="s">
        <v>273</v>
      </c>
      <c r="C418" s="260" t="s">
        <v>272</v>
      </c>
      <c r="D418" s="136">
        <v>0</v>
      </c>
      <c r="E418" s="219">
        <v>4165</v>
      </c>
      <c r="F418" s="136">
        <v>0</v>
      </c>
      <c r="G418" s="219">
        <v>66215</v>
      </c>
      <c r="H418" s="136">
        <v>0</v>
      </c>
      <c r="I418" s="219">
        <v>66215</v>
      </c>
      <c r="J418" s="136">
        <v>0</v>
      </c>
      <c r="K418" s="233">
        <v>58875</v>
      </c>
      <c r="L418" s="233">
        <f>SUM(J418:K418)</f>
        <v>58875</v>
      </c>
    </row>
    <row r="419" spans="1:12" ht="40.5">
      <c r="A419" s="88" t="s">
        <v>29</v>
      </c>
      <c r="B419" s="185">
        <v>0.111</v>
      </c>
      <c r="C419" s="245" t="s">
        <v>270</v>
      </c>
      <c r="D419" s="136">
        <f aca="true" t="shared" si="97" ref="D419:L419">D418</f>
        <v>0</v>
      </c>
      <c r="E419" s="219">
        <f t="shared" si="97"/>
        <v>4165</v>
      </c>
      <c r="F419" s="136">
        <f t="shared" si="97"/>
        <v>0</v>
      </c>
      <c r="G419" s="219">
        <f t="shared" si="97"/>
        <v>66215</v>
      </c>
      <c r="H419" s="136">
        <f t="shared" si="97"/>
        <v>0</v>
      </c>
      <c r="I419" s="233">
        <f t="shared" si="97"/>
        <v>66215</v>
      </c>
      <c r="J419" s="136">
        <f t="shared" si="97"/>
        <v>0</v>
      </c>
      <c r="K419" s="233">
        <f t="shared" si="97"/>
        <v>58875</v>
      </c>
      <c r="L419" s="233">
        <f t="shared" si="97"/>
        <v>58875</v>
      </c>
    </row>
    <row r="420" spans="1:12" ht="27.75" customHeight="1">
      <c r="A420" s="88" t="s">
        <v>29</v>
      </c>
      <c r="B420" s="178">
        <v>6003</v>
      </c>
      <c r="C420" s="179" t="s">
        <v>235</v>
      </c>
      <c r="D420" s="220">
        <f aca="true" t="shared" si="98" ref="D420:L420">D414+D394+D388+D382+D376+D398+D404+D419</f>
        <v>0</v>
      </c>
      <c r="E420" s="234">
        <f t="shared" si="98"/>
        <v>452974</v>
      </c>
      <c r="F420" s="220">
        <f t="shared" si="98"/>
        <v>0</v>
      </c>
      <c r="G420" s="234">
        <f t="shared" si="98"/>
        <v>623086</v>
      </c>
      <c r="H420" s="220">
        <f t="shared" si="98"/>
        <v>0</v>
      </c>
      <c r="I420" s="234">
        <f t="shared" si="98"/>
        <v>623086</v>
      </c>
      <c r="J420" s="220">
        <f t="shared" si="98"/>
        <v>0</v>
      </c>
      <c r="K420" s="234">
        <f t="shared" si="98"/>
        <v>660650</v>
      </c>
      <c r="L420" s="234">
        <f t="shared" si="98"/>
        <v>660650</v>
      </c>
    </row>
    <row r="421" spans="1:12" ht="13.5">
      <c r="A421" s="88"/>
      <c r="B421" s="178"/>
      <c r="C421" s="171"/>
      <c r="D421" s="187"/>
      <c r="E421" s="187"/>
      <c r="F421" s="187"/>
      <c r="G421" s="187"/>
      <c r="H421" s="187"/>
      <c r="I421" s="187"/>
      <c r="J421" s="187"/>
      <c r="K421" s="187"/>
      <c r="L421" s="187"/>
    </row>
    <row r="422" spans="1:12" ht="27.75" customHeight="1">
      <c r="A422" s="121" t="s">
        <v>31</v>
      </c>
      <c r="B422" s="178">
        <v>6004</v>
      </c>
      <c r="C422" s="179" t="s">
        <v>170</v>
      </c>
      <c r="D422" s="180"/>
      <c r="E422" s="180"/>
      <c r="F422" s="180"/>
      <c r="G422" s="180"/>
      <c r="H422" s="180"/>
      <c r="I422" s="180"/>
      <c r="J422" s="180"/>
      <c r="K422" s="180"/>
      <c r="L422" s="180"/>
    </row>
    <row r="423" spans="1:12" ht="12.75">
      <c r="A423" s="88"/>
      <c r="B423" s="201">
        <v>1</v>
      </c>
      <c r="C423" s="171" t="s">
        <v>171</v>
      </c>
      <c r="D423" s="182"/>
      <c r="E423" s="182"/>
      <c r="F423" s="182"/>
      <c r="G423" s="182"/>
      <c r="H423" s="182"/>
      <c r="I423" s="182"/>
      <c r="J423" s="182"/>
      <c r="K423" s="182"/>
      <c r="L423" s="182"/>
    </row>
    <row r="424" spans="1:12" ht="13.5">
      <c r="A424" s="88"/>
      <c r="B424" s="202">
        <v>1.201</v>
      </c>
      <c r="C424" s="179" t="s">
        <v>173</v>
      </c>
      <c r="D424" s="188"/>
      <c r="E424" s="188"/>
      <c r="F424" s="188"/>
      <c r="G424" s="188"/>
      <c r="H424" s="188"/>
      <c r="I424" s="188"/>
      <c r="J424" s="188"/>
      <c r="K424" s="188"/>
      <c r="L424" s="188"/>
    </row>
    <row r="425" spans="1:12" ht="12.75">
      <c r="A425" s="88"/>
      <c r="B425" s="203">
        <v>60</v>
      </c>
      <c r="C425" s="171" t="s">
        <v>174</v>
      </c>
      <c r="D425" s="188"/>
      <c r="E425" s="188"/>
      <c r="F425" s="188"/>
      <c r="G425" s="188"/>
      <c r="H425" s="188"/>
      <c r="I425" s="188"/>
      <c r="J425" s="188"/>
      <c r="K425" s="188"/>
      <c r="L425" s="188"/>
    </row>
    <row r="426" spans="1:12" ht="12.75">
      <c r="A426" s="88"/>
      <c r="B426" s="164" t="s">
        <v>162</v>
      </c>
      <c r="C426" s="135" t="s">
        <v>164</v>
      </c>
      <c r="D426" s="136">
        <v>0</v>
      </c>
      <c r="E426" s="233">
        <v>1027</v>
      </c>
      <c r="F426" s="136">
        <v>0</v>
      </c>
      <c r="G426" s="233">
        <v>817</v>
      </c>
      <c r="H426" s="136">
        <v>0</v>
      </c>
      <c r="I426" s="219">
        <v>817</v>
      </c>
      <c r="J426" s="136">
        <v>0</v>
      </c>
      <c r="K426" s="233">
        <v>727</v>
      </c>
      <c r="L426" s="236">
        <f>SUM(J426:K426)</f>
        <v>727</v>
      </c>
    </row>
    <row r="427" spans="1:12" ht="12.75">
      <c r="A427" s="88" t="s">
        <v>29</v>
      </c>
      <c r="B427" s="203">
        <v>60</v>
      </c>
      <c r="C427" s="171" t="s">
        <v>174</v>
      </c>
      <c r="D427" s="136">
        <f aca="true" t="shared" si="99" ref="D427:L428">D426</f>
        <v>0</v>
      </c>
      <c r="E427" s="233">
        <f t="shared" si="99"/>
        <v>1027</v>
      </c>
      <c r="F427" s="136">
        <f t="shared" si="99"/>
        <v>0</v>
      </c>
      <c r="G427" s="233">
        <f t="shared" si="99"/>
        <v>817</v>
      </c>
      <c r="H427" s="136">
        <f t="shared" si="99"/>
        <v>0</v>
      </c>
      <c r="I427" s="219">
        <f t="shared" si="99"/>
        <v>817</v>
      </c>
      <c r="J427" s="136">
        <f t="shared" si="99"/>
        <v>0</v>
      </c>
      <c r="K427" s="233">
        <f t="shared" si="99"/>
        <v>727</v>
      </c>
      <c r="L427" s="233">
        <f t="shared" si="99"/>
        <v>727</v>
      </c>
    </row>
    <row r="428" spans="1:12" ht="13.5">
      <c r="A428" s="88" t="s">
        <v>29</v>
      </c>
      <c r="B428" s="202">
        <v>1.201</v>
      </c>
      <c r="C428" s="179" t="s">
        <v>173</v>
      </c>
      <c r="D428" s="220">
        <f t="shared" si="99"/>
        <v>0</v>
      </c>
      <c r="E428" s="234">
        <f t="shared" si="99"/>
        <v>1027</v>
      </c>
      <c r="F428" s="220">
        <f t="shared" si="99"/>
        <v>0</v>
      </c>
      <c r="G428" s="234">
        <f t="shared" si="99"/>
        <v>817</v>
      </c>
      <c r="H428" s="220">
        <f t="shared" si="99"/>
        <v>0</v>
      </c>
      <c r="I428" s="221">
        <f t="shared" si="99"/>
        <v>817</v>
      </c>
      <c r="J428" s="220">
        <f t="shared" si="99"/>
        <v>0</v>
      </c>
      <c r="K428" s="234">
        <f t="shared" si="99"/>
        <v>727</v>
      </c>
      <c r="L428" s="234">
        <f t="shared" si="99"/>
        <v>727</v>
      </c>
    </row>
    <row r="429" spans="1:12" ht="12.75">
      <c r="A429" s="88" t="s">
        <v>29</v>
      </c>
      <c r="B429" s="201">
        <v>1</v>
      </c>
      <c r="C429" s="171" t="s">
        <v>171</v>
      </c>
      <c r="D429" s="220">
        <f aca="true" t="shared" si="100" ref="D429:K429">D428</f>
        <v>0</v>
      </c>
      <c r="E429" s="221">
        <f t="shared" si="100"/>
        <v>1027</v>
      </c>
      <c r="F429" s="220">
        <f t="shared" si="100"/>
        <v>0</v>
      </c>
      <c r="G429" s="221">
        <f t="shared" si="100"/>
        <v>817</v>
      </c>
      <c r="H429" s="220">
        <f t="shared" si="100"/>
        <v>0</v>
      </c>
      <c r="I429" s="221">
        <f t="shared" si="100"/>
        <v>817</v>
      </c>
      <c r="J429" s="220">
        <f t="shared" si="100"/>
        <v>0</v>
      </c>
      <c r="K429" s="221">
        <f t="shared" si="100"/>
        <v>727</v>
      </c>
      <c r="L429" s="221">
        <f>L428</f>
        <v>727</v>
      </c>
    </row>
    <row r="430" spans="1:12" ht="12.75">
      <c r="A430" s="88"/>
      <c r="B430" s="201"/>
      <c r="C430" s="171"/>
      <c r="D430" s="180"/>
      <c r="E430" s="180"/>
      <c r="F430" s="180"/>
      <c r="G430" s="180"/>
      <c r="H430" s="180"/>
      <c r="I430" s="180"/>
      <c r="J430" s="180"/>
      <c r="K430" s="180"/>
      <c r="L430" s="180"/>
    </row>
    <row r="431" spans="1:12" ht="27.75" customHeight="1">
      <c r="A431" s="88"/>
      <c r="B431" s="201">
        <v>2</v>
      </c>
      <c r="C431" s="171" t="s">
        <v>176</v>
      </c>
      <c r="D431" s="182"/>
      <c r="E431" s="182"/>
      <c r="F431" s="182"/>
      <c r="G431" s="182"/>
      <c r="H431" s="182"/>
      <c r="I431" s="182"/>
      <c r="J431" s="182"/>
      <c r="K431" s="182"/>
      <c r="L431" s="182"/>
    </row>
    <row r="432" spans="1:12" ht="13.5">
      <c r="A432" s="88"/>
      <c r="B432" s="202">
        <v>2.101</v>
      </c>
      <c r="C432" s="179" t="s">
        <v>81</v>
      </c>
      <c r="D432" s="182"/>
      <c r="E432" s="182"/>
      <c r="F432" s="182"/>
      <c r="G432" s="182"/>
      <c r="H432" s="182"/>
      <c r="I432" s="182"/>
      <c r="J432" s="182"/>
      <c r="K432" s="182"/>
      <c r="L432" s="182"/>
    </row>
    <row r="433" spans="1:12" ht="12.75">
      <c r="A433" s="88"/>
      <c r="B433" s="164" t="s">
        <v>172</v>
      </c>
      <c r="C433" s="135" t="s">
        <v>164</v>
      </c>
      <c r="D433" s="150">
        <v>0</v>
      </c>
      <c r="E433" s="200">
        <v>17</v>
      </c>
      <c r="F433" s="150">
        <v>0</v>
      </c>
      <c r="G433" s="200">
        <v>23753</v>
      </c>
      <c r="H433" s="150">
        <v>0</v>
      </c>
      <c r="I433" s="165">
        <v>23753</v>
      </c>
      <c r="J433" s="150">
        <v>0</v>
      </c>
      <c r="K433" s="200">
        <f>24223+1290</f>
        <v>25513</v>
      </c>
      <c r="L433" s="187">
        <f>SUM(J433:K433)</f>
        <v>25513</v>
      </c>
    </row>
    <row r="434" spans="1:12" ht="12.75">
      <c r="A434" s="88"/>
      <c r="B434" s="164" t="s">
        <v>200</v>
      </c>
      <c r="C434" s="135" t="s">
        <v>201</v>
      </c>
      <c r="D434" s="150">
        <v>0</v>
      </c>
      <c r="E434" s="200">
        <v>9169</v>
      </c>
      <c r="F434" s="150">
        <v>0</v>
      </c>
      <c r="G434" s="200">
        <v>9169</v>
      </c>
      <c r="H434" s="150">
        <v>0</v>
      </c>
      <c r="I434" s="165">
        <v>9169</v>
      </c>
      <c r="J434" s="150">
        <v>0</v>
      </c>
      <c r="K434" s="200">
        <v>9169</v>
      </c>
      <c r="L434" s="187">
        <f>SUM(J434:K434)</f>
        <v>9169</v>
      </c>
    </row>
    <row r="435" spans="1:12" ht="13.5">
      <c r="A435" s="88" t="s">
        <v>29</v>
      </c>
      <c r="B435" s="202">
        <v>2.101</v>
      </c>
      <c r="C435" s="179" t="s">
        <v>81</v>
      </c>
      <c r="D435" s="220">
        <f aca="true" t="shared" si="101" ref="D435:L435">D433+D434</f>
        <v>0</v>
      </c>
      <c r="E435" s="234">
        <f t="shared" si="101"/>
        <v>9186</v>
      </c>
      <c r="F435" s="220">
        <f t="shared" si="101"/>
        <v>0</v>
      </c>
      <c r="G435" s="234">
        <f t="shared" si="101"/>
        <v>32922</v>
      </c>
      <c r="H435" s="220">
        <f t="shared" si="101"/>
        <v>0</v>
      </c>
      <c r="I435" s="221">
        <f t="shared" si="101"/>
        <v>32922</v>
      </c>
      <c r="J435" s="220">
        <f t="shared" si="101"/>
        <v>0</v>
      </c>
      <c r="K435" s="234">
        <f t="shared" si="101"/>
        <v>34682</v>
      </c>
      <c r="L435" s="234">
        <f t="shared" si="101"/>
        <v>34682</v>
      </c>
    </row>
    <row r="436" spans="1:12" ht="15" customHeight="1">
      <c r="A436" s="88"/>
      <c r="B436" s="202"/>
      <c r="C436" s="179"/>
      <c r="D436" s="150"/>
      <c r="E436" s="200"/>
      <c r="F436" s="150"/>
      <c r="G436" s="200"/>
      <c r="H436" s="150"/>
      <c r="I436" s="165"/>
      <c r="J436" s="150"/>
      <c r="K436" s="200"/>
      <c r="L436" s="200"/>
    </row>
    <row r="437" spans="1:12" ht="40.5">
      <c r="A437" s="88"/>
      <c r="B437" s="202">
        <v>2.105</v>
      </c>
      <c r="C437" s="245" t="s">
        <v>274</v>
      </c>
      <c r="D437" s="150"/>
      <c r="E437" s="200"/>
      <c r="F437" s="150"/>
      <c r="G437" s="200"/>
      <c r="H437" s="150"/>
      <c r="I437" s="165"/>
      <c r="J437" s="150"/>
      <c r="K437" s="200"/>
      <c r="L437" s="200"/>
    </row>
    <row r="438" spans="1:12" ht="12.75">
      <c r="A438" s="88"/>
      <c r="B438" s="280" t="s">
        <v>172</v>
      </c>
      <c r="C438" s="249" t="s">
        <v>272</v>
      </c>
      <c r="D438" s="150">
        <v>0</v>
      </c>
      <c r="E438" s="165">
        <v>10479</v>
      </c>
      <c r="F438" s="150">
        <v>0</v>
      </c>
      <c r="G438" s="165">
        <v>56726</v>
      </c>
      <c r="H438" s="150">
        <v>0</v>
      </c>
      <c r="I438" s="165">
        <v>56726</v>
      </c>
      <c r="J438" s="150">
        <v>0</v>
      </c>
      <c r="K438" s="200">
        <v>56726</v>
      </c>
      <c r="L438" s="200">
        <f>SUM(J438:K438)</f>
        <v>56726</v>
      </c>
    </row>
    <row r="439" spans="1:12" ht="40.5">
      <c r="A439" s="88" t="s">
        <v>29</v>
      </c>
      <c r="B439" s="202">
        <v>2.105</v>
      </c>
      <c r="C439" s="248" t="s">
        <v>274</v>
      </c>
      <c r="D439" s="220">
        <f aca="true" t="shared" si="102" ref="D439:L439">D438</f>
        <v>0</v>
      </c>
      <c r="E439" s="221">
        <f t="shared" si="102"/>
        <v>10479</v>
      </c>
      <c r="F439" s="220">
        <f t="shared" si="102"/>
        <v>0</v>
      </c>
      <c r="G439" s="221">
        <f t="shared" si="102"/>
        <v>56726</v>
      </c>
      <c r="H439" s="220">
        <f t="shared" si="102"/>
        <v>0</v>
      </c>
      <c r="I439" s="221">
        <f t="shared" si="102"/>
        <v>56726</v>
      </c>
      <c r="J439" s="220">
        <f t="shared" si="102"/>
        <v>0</v>
      </c>
      <c r="K439" s="234">
        <f t="shared" si="102"/>
        <v>56726</v>
      </c>
      <c r="L439" s="234">
        <f t="shared" si="102"/>
        <v>56726</v>
      </c>
    </row>
    <row r="440" spans="1:12" ht="27.75" customHeight="1">
      <c r="A440" s="118" t="s">
        <v>29</v>
      </c>
      <c r="B440" s="243">
        <v>2</v>
      </c>
      <c r="C440" s="176" t="s">
        <v>176</v>
      </c>
      <c r="D440" s="136">
        <f aca="true" t="shared" si="103" ref="D440:L440">D435+D439</f>
        <v>0</v>
      </c>
      <c r="E440" s="233">
        <f t="shared" si="103"/>
        <v>19665</v>
      </c>
      <c r="F440" s="136">
        <f t="shared" si="103"/>
        <v>0</v>
      </c>
      <c r="G440" s="233">
        <f t="shared" si="103"/>
        <v>89648</v>
      </c>
      <c r="H440" s="136">
        <f t="shared" si="103"/>
        <v>0</v>
      </c>
      <c r="I440" s="233">
        <f t="shared" si="103"/>
        <v>89648</v>
      </c>
      <c r="J440" s="136">
        <f t="shared" si="103"/>
        <v>0</v>
      </c>
      <c r="K440" s="233">
        <f t="shared" si="103"/>
        <v>91408</v>
      </c>
      <c r="L440" s="233">
        <f t="shared" si="103"/>
        <v>91408</v>
      </c>
    </row>
    <row r="441" spans="1:12" ht="1.5" customHeight="1">
      <c r="A441" s="88"/>
      <c r="B441" s="201"/>
      <c r="C441" s="171"/>
      <c r="D441" s="150"/>
      <c r="E441" s="200"/>
      <c r="F441" s="150"/>
      <c r="G441" s="200"/>
      <c r="H441" s="150"/>
      <c r="I441" s="200"/>
      <c r="J441" s="150"/>
      <c r="K441" s="200"/>
      <c r="L441" s="200"/>
    </row>
    <row r="442" spans="1:12" ht="25.5">
      <c r="A442" s="119"/>
      <c r="B442" s="204">
        <v>4</v>
      </c>
      <c r="C442" s="171" t="s">
        <v>258</v>
      </c>
      <c r="D442" s="197"/>
      <c r="E442" s="197"/>
      <c r="F442" s="197"/>
      <c r="G442" s="197"/>
      <c r="H442" s="197"/>
      <c r="I442" s="197"/>
      <c r="J442" s="197"/>
      <c r="K442" s="197"/>
      <c r="L442" s="197"/>
    </row>
    <row r="443" spans="1:12" s="92" customFormat="1" ht="13.5">
      <c r="A443" s="88"/>
      <c r="B443" s="202">
        <v>4.8</v>
      </c>
      <c r="C443" s="179" t="s">
        <v>175</v>
      </c>
      <c r="D443" s="187"/>
      <c r="E443" s="187"/>
      <c r="F443" s="187"/>
      <c r="G443" s="187"/>
      <c r="H443" s="187"/>
      <c r="I443" s="187"/>
      <c r="J443" s="187"/>
      <c r="K443" s="187"/>
      <c r="L443" s="187"/>
    </row>
    <row r="444" spans="1:12" ht="12.75">
      <c r="A444" s="88"/>
      <c r="B444" s="201">
        <v>1</v>
      </c>
      <c r="C444" s="171" t="s">
        <v>177</v>
      </c>
      <c r="D444" s="187"/>
      <c r="E444" s="187"/>
      <c r="F444" s="187"/>
      <c r="G444" s="187"/>
      <c r="H444" s="187"/>
      <c r="I444" s="187"/>
      <c r="J444" s="187"/>
      <c r="K444" s="187"/>
      <c r="L444" s="187"/>
    </row>
    <row r="445" spans="1:12" ht="25.5">
      <c r="A445" s="88"/>
      <c r="B445" s="201">
        <v>60</v>
      </c>
      <c r="C445" s="171" t="s">
        <v>94</v>
      </c>
      <c r="D445" s="187"/>
      <c r="E445" s="187"/>
      <c r="F445" s="187"/>
      <c r="G445" s="187"/>
      <c r="H445" s="187"/>
      <c r="I445" s="187"/>
      <c r="J445" s="187"/>
      <c r="K445" s="187"/>
      <c r="L445" s="187"/>
    </row>
    <row r="446" spans="1:12" ht="12.75">
      <c r="A446" s="119"/>
      <c r="B446" s="274" t="s">
        <v>178</v>
      </c>
      <c r="C446" s="186" t="s">
        <v>164</v>
      </c>
      <c r="D446" s="136">
        <v>0</v>
      </c>
      <c r="E446" s="233">
        <v>1194</v>
      </c>
      <c r="F446" s="136">
        <v>0</v>
      </c>
      <c r="G446" s="233">
        <v>1195</v>
      </c>
      <c r="H446" s="136">
        <v>0</v>
      </c>
      <c r="I446" s="219">
        <v>1195</v>
      </c>
      <c r="J446" s="136">
        <v>0</v>
      </c>
      <c r="K446" s="233">
        <v>1044</v>
      </c>
      <c r="L446" s="236">
        <f>SUM(J446:K446)</f>
        <v>1044</v>
      </c>
    </row>
    <row r="447" spans="1:12" s="92" customFormat="1" ht="25.5">
      <c r="A447" s="88" t="s">
        <v>29</v>
      </c>
      <c r="B447" s="201">
        <v>60</v>
      </c>
      <c r="C447" s="171" t="s">
        <v>94</v>
      </c>
      <c r="D447" s="220">
        <f aca="true" t="shared" si="104" ref="D447:L447">D446</f>
        <v>0</v>
      </c>
      <c r="E447" s="234">
        <f t="shared" si="104"/>
        <v>1194</v>
      </c>
      <c r="F447" s="220">
        <f t="shared" si="104"/>
        <v>0</v>
      </c>
      <c r="G447" s="234">
        <f t="shared" si="104"/>
        <v>1195</v>
      </c>
      <c r="H447" s="220">
        <f t="shared" si="104"/>
        <v>0</v>
      </c>
      <c r="I447" s="221">
        <f t="shared" si="104"/>
        <v>1195</v>
      </c>
      <c r="J447" s="220">
        <f t="shared" si="104"/>
        <v>0</v>
      </c>
      <c r="K447" s="234">
        <f t="shared" si="104"/>
        <v>1044</v>
      </c>
      <c r="L447" s="234">
        <f t="shared" si="104"/>
        <v>1044</v>
      </c>
    </row>
    <row r="448" spans="1:12" s="92" customFormat="1" ht="12.75">
      <c r="A448" s="88"/>
      <c r="B448" s="201"/>
      <c r="C448" s="171"/>
      <c r="D448" s="187"/>
      <c r="E448" s="187"/>
      <c r="F448" s="187"/>
      <c r="G448" s="187"/>
      <c r="H448" s="187"/>
      <c r="I448" s="187"/>
      <c r="J448" s="187"/>
      <c r="K448" s="187"/>
      <c r="L448" s="187"/>
    </row>
    <row r="449" spans="1:12" ht="12.75">
      <c r="A449" s="88"/>
      <c r="B449" s="170">
        <v>61</v>
      </c>
      <c r="C449" s="171" t="s">
        <v>97</v>
      </c>
      <c r="D449" s="187"/>
      <c r="E449" s="187"/>
      <c r="F449" s="187"/>
      <c r="G449" s="187"/>
      <c r="H449" s="187"/>
      <c r="I449" s="187"/>
      <c r="J449" s="187"/>
      <c r="K449" s="187"/>
      <c r="L449" s="187"/>
    </row>
    <row r="450" spans="1:12" ht="12.75">
      <c r="A450" s="120"/>
      <c r="B450" s="274" t="s">
        <v>206</v>
      </c>
      <c r="C450" s="186" t="s">
        <v>164</v>
      </c>
      <c r="D450" s="150">
        <v>0</v>
      </c>
      <c r="E450" s="200">
        <v>6996</v>
      </c>
      <c r="F450" s="150">
        <v>0</v>
      </c>
      <c r="G450" s="200">
        <v>8330</v>
      </c>
      <c r="H450" s="150">
        <v>0</v>
      </c>
      <c r="I450" s="165">
        <v>8330</v>
      </c>
      <c r="J450" s="150">
        <v>0</v>
      </c>
      <c r="K450" s="200">
        <v>9886</v>
      </c>
      <c r="L450" s="187">
        <f>SUM(J450:K450)</f>
        <v>9886</v>
      </c>
    </row>
    <row r="451" spans="1:12" ht="12.75">
      <c r="A451" s="88" t="s">
        <v>29</v>
      </c>
      <c r="B451" s="170">
        <v>61</v>
      </c>
      <c r="C451" s="171" t="s">
        <v>97</v>
      </c>
      <c r="D451" s="220">
        <f aca="true" t="shared" si="105" ref="D451:L451">D450</f>
        <v>0</v>
      </c>
      <c r="E451" s="234">
        <f t="shared" si="105"/>
        <v>6996</v>
      </c>
      <c r="F451" s="220">
        <f t="shared" si="105"/>
        <v>0</v>
      </c>
      <c r="G451" s="234">
        <f t="shared" si="105"/>
        <v>8330</v>
      </c>
      <c r="H451" s="220">
        <f t="shared" si="105"/>
        <v>0</v>
      </c>
      <c r="I451" s="221">
        <f t="shared" si="105"/>
        <v>8330</v>
      </c>
      <c r="J451" s="220">
        <f t="shared" si="105"/>
        <v>0</v>
      </c>
      <c r="K451" s="234">
        <f t="shared" si="105"/>
        <v>9886</v>
      </c>
      <c r="L451" s="234">
        <f t="shared" si="105"/>
        <v>9886</v>
      </c>
    </row>
    <row r="452" spans="1:12" s="92" customFormat="1" ht="12.75">
      <c r="A452" s="88" t="s">
        <v>29</v>
      </c>
      <c r="B452" s="201">
        <v>1</v>
      </c>
      <c r="C452" s="171" t="s">
        <v>177</v>
      </c>
      <c r="D452" s="220">
        <f aca="true" t="shared" si="106" ref="D452:L452">D451+D447</f>
        <v>0</v>
      </c>
      <c r="E452" s="234">
        <f t="shared" si="106"/>
        <v>8190</v>
      </c>
      <c r="F452" s="220">
        <f t="shared" si="106"/>
        <v>0</v>
      </c>
      <c r="G452" s="234">
        <f t="shared" si="106"/>
        <v>9525</v>
      </c>
      <c r="H452" s="220">
        <f t="shared" si="106"/>
        <v>0</v>
      </c>
      <c r="I452" s="221">
        <f t="shared" si="106"/>
        <v>9525</v>
      </c>
      <c r="J452" s="220">
        <f t="shared" si="106"/>
        <v>0</v>
      </c>
      <c r="K452" s="234">
        <f t="shared" si="106"/>
        <v>10930</v>
      </c>
      <c r="L452" s="234">
        <f t="shared" si="106"/>
        <v>10930</v>
      </c>
    </row>
    <row r="453" spans="1:12" s="92" customFormat="1" ht="15" customHeight="1">
      <c r="A453" s="88"/>
      <c r="B453" s="201"/>
      <c r="C453" s="171"/>
      <c r="D453" s="150"/>
      <c r="E453" s="200"/>
      <c r="F453" s="150"/>
      <c r="G453" s="200"/>
      <c r="H453" s="150"/>
      <c r="I453" s="165"/>
      <c r="J453" s="150"/>
      <c r="K453" s="200"/>
      <c r="L453" s="200"/>
    </row>
    <row r="454" spans="1:12" ht="12.75">
      <c r="A454" s="88"/>
      <c r="B454" s="170">
        <v>13</v>
      </c>
      <c r="C454" s="171" t="s">
        <v>89</v>
      </c>
      <c r="D454" s="187"/>
      <c r="E454" s="187"/>
      <c r="F454" s="187"/>
      <c r="G454" s="187"/>
      <c r="H454" s="187"/>
      <c r="I454" s="187"/>
      <c r="J454" s="187"/>
      <c r="K454" s="187"/>
      <c r="L454" s="187"/>
    </row>
    <row r="455" spans="1:12" ht="25.5">
      <c r="A455" s="88"/>
      <c r="B455" s="170">
        <v>63</v>
      </c>
      <c r="C455" s="171" t="s">
        <v>90</v>
      </c>
      <c r="D455" s="187"/>
      <c r="E455" s="187"/>
      <c r="F455" s="187"/>
      <c r="G455" s="187"/>
      <c r="H455" s="187"/>
      <c r="I455" s="187"/>
      <c r="J455" s="187"/>
      <c r="K455" s="187"/>
      <c r="L455" s="187"/>
    </row>
    <row r="456" spans="1:12" ht="12.75">
      <c r="A456" s="119"/>
      <c r="B456" s="281" t="s">
        <v>179</v>
      </c>
      <c r="C456" s="186" t="s">
        <v>164</v>
      </c>
      <c r="D456" s="136">
        <v>0</v>
      </c>
      <c r="E456" s="233">
        <v>1167</v>
      </c>
      <c r="F456" s="136">
        <v>0</v>
      </c>
      <c r="G456" s="233">
        <v>1020</v>
      </c>
      <c r="H456" s="136">
        <v>0</v>
      </c>
      <c r="I456" s="219">
        <v>1020</v>
      </c>
      <c r="J456" s="136">
        <v>0</v>
      </c>
      <c r="K456" s="233">
        <v>700</v>
      </c>
      <c r="L456" s="236">
        <f>SUM(J456:K456)</f>
        <v>700</v>
      </c>
    </row>
    <row r="457" spans="1:12" ht="27.75" customHeight="1">
      <c r="A457" s="88" t="s">
        <v>29</v>
      </c>
      <c r="B457" s="170">
        <v>63</v>
      </c>
      <c r="C457" s="171" t="s">
        <v>90</v>
      </c>
      <c r="D457" s="136">
        <f aca="true" t="shared" si="107" ref="D457:L457">D456</f>
        <v>0</v>
      </c>
      <c r="E457" s="233">
        <f t="shared" si="107"/>
        <v>1167</v>
      </c>
      <c r="F457" s="136">
        <f t="shared" si="107"/>
        <v>0</v>
      </c>
      <c r="G457" s="233">
        <f t="shared" si="107"/>
        <v>1020</v>
      </c>
      <c r="H457" s="136">
        <f t="shared" si="107"/>
        <v>0</v>
      </c>
      <c r="I457" s="219">
        <f t="shared" si="107"/>
        <v>1020</v>
      </c>
      <c r="J457" s="136">
        <f t="shared" si="107"/>
        <v>0</v>
      </c>
      <c r="K457" s="233">
        <f t="shared" si="107"/>
        <v>700</v>
      </c>
      <c r="L457" s="233">
        <f t="shared" si="107"/>
        <v>700</v>
      </c>
    </row>
    <row r="458" spans="1:12" s="92" customFormat="1" ht="13.5" customHeight="1">
      <c r="A458" s="88"/>
      <c r="B458" s="205"/>
      <c r="C458" s="171"/>
      <c r="D458" s="187"/>
      <c r="E458" s="187"/>
      <c r="F458" s="187"/>
      <c r="G458" s="187"/>
      <c r="H458" s="187"/>
      <c r="I458" s="187"/>
      <c r="J458" s="187"/>
      <c r="K458" s="187"/>
      <c r="L458" s="187"/>
    </row>
    <row r="459" spans="1:12" ht="27.75" customHeight="1">
      <c r="A459" s="88"/>
      <c r="B459" s="203">
        <v>64</v>
      </c>
      <c r="C459" s="171" t="s">
        <v>256</v>
      </c>
      <c r="D459" s="187"/>
      <c r="E459" s="187"/>
      <c r="F459" s="187"/>
      <c r="G459" s="187"/>
      <c r="H459" s="187"/>
      <c r="I459" s="187"/>
      <c r="J459" s="187"/>
      <c r="K459" s="187"/>
      <c r="L459" s="187"/>
    </row>
    <row r="460" spans="1:12" ht="13.5" customHeight="1">
      <c r="A460" s="120"/>
      <c r="B460" s="281" t="s">
        <v>180</v>
      </c>
      <c r="C460" s="186" t="s">
        <v>164</v>
      </c>
      <c r="D460" s="150">
        <v>0</v>
      </c>
      <c r="E460" s="200">
        <v>25</v>
      </c>
      <c r="F460" s="150">
        <v>0</v>
      </c>
      <c r="G460" s="200">
        <v>20</v>
      </c>
      <c r="H460" s="150">
        <v>0</v>
      </c>
      <c r="I460" s="165">
        <v>20</v>
      </c>
      <c r="J460" s="150">
        <v>0</v>
      </c>
      <c r="K460" s="200">
        <v>12</v>
      </c>
      <c r="L460" s="187">
        <f>SUM(J460:K460)</f>
        <v>12</v>
      </c>
    </row>
    <row r="461" spans="1:12" ht="27.75" customHeight="1">
      <c r="A461" s="117" t="s">
        <v>29</v>
      </c>
      <c r="B461" s="203">
        <v>64</v>
      </c>
      <c r="C461" s="171" t="s">
        <v>256</v>
      </c>
      <c r="D461" s="220">
        <f aca="true" t="shared" si="108" ref="D461:L461">D460</f>
        <v>0</v>
      </c>
      <c r="E461" s="234">
        <f t="shared" si="108"/>
        <v>25</v>
      </c>
      <c r="F461" s="220">
        <f t="shared" si="108"/>
        <v>0</v>
      </c>
      <c r="G461" s="234">
        <f t="shared" si="108"/>
        <v>20</v>
      </c>
      <c r="H461" s="220">
        <f t="shared" si="108"/>
        <v>0</v>
      </c>
      <c r="I461" s="221">
        <f t="shared" si="108"/>
        <v>20</v>
      </c>
      <c r="J461" s="220">
        <f t="shared" si="108"/>
        <v>0</v>
      </c>
      <c r="K461" s="234">
        <f t="shared" si="108"/>
        <v>12</v>
      </c>
      <c r="L461" s="234">
        <f t="shared" si="108"/>
        <v>12</v>
      </c>
    </row>
    <row r="462" spans="1:12" s="92" customFormat="1" ht="13.5" customHeight="1">
      <c r="A462" s="88" t="s">
        <v>29</v>
      </c>
      <c r="B462" s="170">
        <v>13</v>
      </c>
      <c r="C462" s="171" t="s">
        <v>89</v>
      </c>
      <c r="D462" s="220">
        <f aca="true" t="shared" si="109" ref="D462:L462">D461+D457</f>
        <v>0</v>
      </c>
      <c r="E462" s="234">
        <f t="shared" si="109"/>
        <v>1192</v>
      </c>
      <c r="F462" s="220">
        <f t="shared" si="109"/>
        <v>0</v>
      </c>
      <c r="G462" s="234">
        <f t="shared" si="109"/>
        <v>1040</v>
      </c>
      <c r="H462" s="220">
        <f t="shared" si="109"/>
        <v>0</v>
      </c>
      <c r="I462" s="221">
        <f t="shared" si="109"/>
        <v>1040</v>
      </c>
      <c r="J462" s="220">
        <f t="shared" si="109"/>
        <v>0</v>
      </c>
      <c r="K462" s="234">
        <f t="shared" si="109"/>
        <v>712</v>
      </c>
      <c r="L462" s="234">
        <f t="shared" si="109"/>
        <v>712</v>
      </c>
    </row>
    <row r="463" spans="1:12" ht="13.5" customHeight="1">
      <c r="A463" s="88"/>
      <c r="B463" s="202"/>
      <c r="C463" s="179"/>
      <c r="D463" s="187"/>
      <c r="E463" s="187"/>
      <c r="F463" s="187"/>
      <c r="G463" s="187"/>
      <c r="H463" s="187"/>
      <c r="I463" s="187"/>
      <c r="J463" s="187"/>
      <c r="K463" s="187"/>
      <c r="L463" s="187"/>
    </row>
    <row r="464" spans="1:12" ht="13.5" customHeight="1">
      <c r="A464" s="88"/>
      <c r="B464" s="170">
        <v>31</v>
      </c>
      <c r="C464" s="171" t="s">
        <v>84</v>
      </c>
      <c r="D464" s="187"/>
      <c r="E464" s="187"/>
      <c r="F464" s="187"/>
      <c r="G464" s="187"/>
      <c r="H464" s="187"/>
      <c r="I464" s="187"/>
      <c r="J464" s="187"/>
      <c r="K464" s="187"/>
      <c r="L464" s="187"/>
    </row>
    <row r="465" spans="1:12" ht="13.5" customHeight="1">
      <c r="A465" s="88"/>
      <c r="B465" s="170">
        <v>65</v>
      </c>
      <c r="C465" s="171" t="s">
        <v>85</v>
      </c>
      <c r="D465" s="187"/>
      <c r="E465" s="187"/>
      <c r="F465" s="187"/>
      <c r="G465" s="187"/>
      <c r="H465" s="187"/>
      <c r="I465" s="187"/>
      <c r="J465" s="187"/>
      <c r="K465" s="187"/>
      <c r="L465" s="187"/>
    </row>
    <row r="466" spans="1:12" ht="13.5" customHeight="1">
      <c r="A466" s="119"/>
      <c r="B466" s="281" t="s">
        <v>181</v>
      </c>
      <c r="C466" s="186" t="s">
        <v>164</v>
      </c>
      <c r="D466" s="136">
        <v>0</v>
      </c>
      <c r="E466" s="219">
        <v>1310</v>
      </c>
      <c r="F466" s="136">
        <v>0</v>
      </c>
      <c r="G466" s="233">
        <v>1302</v>
      </c>
      <c r="H466" s="136">
        <v>0</v>
      </c>
      <c r="I466" s="219">
        <v>1302</v>
      </c>
      <c r="J466" s="136">
        <v>0</v>
      </c>
      <c r="K466" s="233">
        <v>1293</v>
      </c>
      <c r="L466" s="236">
        <f>SUM(J466:K466)</f>
        <v>1293</v>
      </c>
    </row>
    <row r="467" spans="1:12" ht="12.75">
      <c r="A467" s="118" t="s">
        <v>29</v>
      </c>
      <c r="B467" s="175">
        <v>65</v>
      </c>
      <c r="C467" s="176" t="s">
        <v>85</v>
      </c>
      <c r="D467" s="136">
        <f aca="true" t="shared" si="110" ref="D467:L468">D466</f>
        <v>0</v>
      </c>
      <c r="E467" s="233">
        <f t="shared" si="110"/>
        <v>1310</v>
      </c>
      <c r="F467" s="136">
        <f t="shared" si="110"/>
        <v>0</v>
      </c>
      <c r="G467" s="233">
        <f t="shared" si="110"/>
        <v>1302</v>
      </c>
      <c r="H467" s="136">
        <f t="shared" si="110"/>
        <v>0</v>
      </c>
      <c r="I467" s="219">
        <f t="shared" si="110"/>
        <v>1302</v>
      </c>
      <c r="J467" s="136">
        <f t="shared" si="110"/>
        <v>0</v>
      </c>
      <c r="K467" s="233">
        <f t="shared" si="110"/>
        <v>1293</v>
      </c>
      <c r="L467" s="233">
        <f t="shared" si="110"/>
        <v>1293</v>
      </c>
    </row>
    <row r="468" spans="1:12" s="92" customFormat="1" ht="12.75">
      <c r="A468" s="88" t="s">
        <v>29</v>
      </c>
      <c r="B468" s="170">
        <v>31</v>
      </c>
      <c r="C468" s="171" t="s">
        <v>84</v>
      </c>
      <c r="D468" s="220">
        <f t="shared" si="110"/>
        <v>0</v>
      </c>
      <c r="E468" s="234">
        <f t="shared" si="110"/>
        <v>1310</v>
      </c>
      <c r="F468" s="220">
        <f t="shared" si="110"/>
        <v>0</v>
      </c>
      <c r="G468" s="234">
        <f t="shared" si="110"/>
        <v>1302</v>
      </c>
      <c r="H468" s="220">
        <f t="shared" si="110"/>
        <v>0</v>
      </c>
      <c r="I468" s="221">
        <f t="shared" si="110"/>
        <v>1302</v>
      </c>
      <c r="J468" s="220">
        <f t="shared" si="110"/>
        <v>0</v>
      </c>
      <c r="K468" s="234">
        <f t="shared" si="110"/>
        <v>1293</v>
      </c>
      <c r="L468" s="234">
        <f t="shared" si="110"/>
        <v>1293</v>
      </c>
    </row>
    <row r="469" spans="1:12" ht="12.75">
      <c r="A469" s="88"/>
      <c r="B469" s="170">
        <v>44</v>
      </c>
      <c r="C469" s="171" t="s">
        <v>175</v>
      </c>
      <c r="D469" s="197"/>
      <c r="E469" s="197"/>
      <c r="F469" s="197"/>
      <c r="G469" s="197"/>
      <c r="H469" s="197"/>
      <c r="I469" s="197"/>
      <c r="J469" s="197"/>
      <c r="K469" s="197"/>
      <c r="L469" s="197"/>
    </row>
    <row r="470" spans="1:12" ht="25.5">
      <c r="A470" s="88"/>
      <c r="B470" s="206">
        <v>69</v>
      </c>
      <c r="C470" s="171" t="s">
        <v>247</v>
      </c>
      <c r="D470" s="187"/>
      <c r="E470" s="187"/>
      <c r="F470" s="187"/>
      <c r="G470" s="187"/>
      <c r="H470" s="187"/>
      <c r="I470" s="187"/>
      <c r="J470" s="187"/>
      <c r="K470" s="187"/>
      <c r="L470" s="187"/>
    </row>
    <row r="471" spans="1:12" ht="12.75">
      <c r="A471" s="119"/>
      <c r="B471" s="274" t="s">
        <v>182</v>
      </c>
      <c r="C471" s="186" t="s">
        <v>164</v>
      </c>
      <c r="D471" s="150">
        <v>0</v>
      </c>
      <c r="E471" s="200">
        <v>7</v>
      </c>
      <c r="F471" s="150">
        <v>0</v>
      </c>
      <c r="G471" s="200">
        <v>7</v>
      </c>
      <c r="H471" s="150">
        <v>0</v>
      </c>
      <c r="I471" s="165">
        <v>7</v>
      </c>
      <c r="J471" s="150">
        <v>0</v>
      </c>
      <c r="K471" s="150">
        <v>0</v>
      </c>
      <c r="L471" s="150">
        <f>SUM(J471:K471)</f>
        <v>0</v>
      </c>
    </row>
    <row r="472" spans="1:12" ht="25.5">
      <c r="A472" s="88" t="s">
        <v>29</v>
      </c>
      <c r="B472" s="170">
        <v>69</v>
      </c>
      <c r="C472" s="171" t="s">
        <v>247</v>
      </c>
      <c r="D472" s="220">
        <f aca="true" t="shared" si="111" ref="D472:L472">D471</f>
        <v>0</v>
      </c>
      <c r="E472" s="234">
        <f t="shared" si="111"/>
        <v>7</v>
      </c>
      <c r="F472" s="220">
        <f t="shared" si="111"/>
        <v>0</v>
      </c>
      <c r="G472" s="234">
        <f t="shared" si="111"/>
        <v>7</v>
      </c>
      <c r="H472" s="220">
        <f t="shared" si="111"/>
        <v>0</v>
      </c>
      <c r="I472" s="221">
        <f t="shared" si="111"/>
        <v>7</v>
      </c>
      <c r="J472" s="220">
        <f t="shared" si="111"/>
        <v>0</v>
      </c>
      <c r="K472" s="220">
        <f t="shared" si="111"/>
        <v>0</v>
      </c>
      <c r="L472" s="220">
        <f t="shared" si="111"/>
        <v>0</v>
      </c>
    </row>
    <row r="473" spans="1:12" s="92" customFormat="1" ht="12.75">
      <c r="A473" s="117" t="s">
        <v>29</v>
      </c>
      <c r="B473" s="170">
        <v>44</v>
      </c>
      <c r="C473" s="171" t="s">
        <v>175</v>
      </c>
      <c r="D473" s="220">
        <f aca="true" t="shared" si="112" ref="D473:K473">D472</f>
        <v>0</v>
      </c>
      <c r="E473" s="221">
        <f t="shared" si="112"/>
        <v>7</v>
      </c>
      <c r="F473" s="220">
        <f t="shared" si="112"/>
        <v>0</v>
      </c>
      <c r="G473" s="221">
        <f t="shared" si="112"/>
        <v>7</v>
      </c>
      <c r="H473" s="220">
        <f t="shared" si="112"/>
        <v>0</v>
      </c>
      <c r="I473" s="221">
        <f t="shared" si="112"/>
        <v>7</v>
      </c>
      <c r="J473" s="220">
        <f t="shared" si="112"/>
        <v>0</v>
      </c>
      <c r="K473" s="220">
        <f t="shared" si="112"/>
        <v>0</v>
      </c>
      <c r="L473" s="220">
        <f>L472</f>
        <v>0</v>
      </c>
    </row>
    <row r="474" spans="1:12" ht="13.5">
      <c r="A474" s="88" t="s">
        <v>29</v>
      </c>
      <c r="B474" s="202">
        <v>4.8</v>
      </c>
      <c r="C474" s="179" t="s">
        <v>175</v>
      </c>
      <c r="D474" s="136">
        <f aca="true" t="shared" si="113" ref="D474:L474">D473+D468+D462+D452</f>
        <v>0</v>
      </c>
      <c r="E474" s="233">
        <f t="shared" si="113"/>
        <v>10699</v>
      </c>
      <c r="F474" s="136">
        <f t="shared" si="113"/>
        <v>0</v>
      </c>
      <c r="G474" s="233">
        <f t="shared" si="113"/>
        <v>11874</v>
      </c>
      <c r="H474" s="136">
        <f t="shared" si="113"/>
        <v>0</v>
      </c>
      <c r="I474" s="219">
        <f t="shared" si="113"/>
        <v>11874</v>
      </c>
      <c r="J474" s="136">
        <f t="shared" si="113"/>
        <v>0</v>
      </c>
      <c r="K474" s="233">
        <f t="shared" si="113"/>
        <v>12935</v>
      </c>
      <c r="L474" s="233">
        <f t="shared" si="113"/>
        <v>12935</v>
      </c>
    </row>
    <row r="475" spans="1:12" ht="25.5">
      <c r="A475" s="88" t="s">
        <v>29</v>
      </c>
      <c r="B475" s="201">
        <v>4</v>
      </c>
      <c r="C475" s="171" t="s">
        <v>233</v>
      </c>
      <c r="D475" s="136">
        <f aca="true" t="shared" si="114" ref="D475:L475">D474</f>
        <v>0</v>
      </c>
      <c r="E475" s="233">
        <f t="shared" si="114"/>
        <v>10699</v>
      </c>
      <c r="F475" s="136">
        <f t="shared" si="114"/>
        <v>0</v>
      </c>
      <c r="G475" s="233">
        <f t="shared" si="114"/>
        <v>11874</v>
      </c>
      <c r="H475" s="136">
        <f t="shared" si="114"/>
        <v>0</v>
      </c>
      <c r="I475" s="219">
        <f t="shared" si="114"/>
        <v>11874</v>
      </c>
      <c r="J475" s="136">
        <f t="shared" si="114"/>
        <v>0</v>
      </c>
      <c r="K475" s="233">
        <f t="shared" si="114"/>
        <v>12935</v>
      </c>
      <c r="L475" s="233">
        <f t="shared" si="114"/>
        <v>12935</v>
      </c>
    </row>
    <row r="476" spans="1:12" ht="12.75">
      <c r="A476" s="88"/>
      <c r="B476" s="207"/>
      <c r="C476" s="208"/>
      <c r="D476" s="131"/>
      <c r="E476" s="187"/>
      <c r="F476" s="131"/>
      <c r="G476" s="187"/>
      <c r="H476" s="131"/>
      <c r="I476" s="187"/>
      <c r="J476" s="131"/>
      <c r="K476" s="187"/>
      <c r="L476" s="187"/>
    </row>
    <row r="477" spans="1:12" ht="12.75">
      <c r="A477" s="122"/>
      <c r="B477" s="207">
        <v>5</v>
      </c>
      <c r="C477" s="208" t="s">
        <v>183</v>
      </c>
      <c r="D477" s="187"/>
      <c r="E477" s="187"/>
      <c r="F477" s="187"/>
      <c r="G477" s="187"/>
      <c r="H477" s="187"/>
      <c r="I477" s="187"/>
      <c r="J477" s="187"/>
      <c r="K477" s="187"/>
      <c r="L477" s="187"/>
    </row>
    <row r="478" spans="1:12" ht="13.5">
      <c r="A478" s="123"/>
      <c r="B478" s="209">
        <v>5.101</v>
      </c>
      <c r="C478" s="210" t="s">
        <v>184</v>
      </c>
      <c r="D478" s="187"/>
      <c r="E478" s="187"/>
      <c r="F478" s="187"/>
      <c r="G478" s="187"/>
      <c r="H478" s="187"/>
      <c r="I478" s="187"/>
      <c r="J478" s="187"/>
      <c r="K478" s="187"/>
      <c r="L478" s="187"/>
    </row>
    <row r="479" spans="1:12" ht="12.75">
      <c r="A479" s="122"/>
      <c r="B479" s="282" t="s">
        <v>172</v>
      </c>
      <c r="C479" s="208" t="s">
        <v>184</v>
      </c>
      <c r="D479" s="150">
        <v>0</v>
      </c>
      <c r="E479" s="200">
        <v>2196</v>
      </c>
      <c r="F479" s="150">
        <v>0</v>
      </c>
      <c r="G479" s="200">
        <v>2197</v>
      </c>
      <c r="H479" s="150">
        <v>0</v>
      </c>
      <c r="I479" s="165">
        <v>2197</v>
      </c>
      <c r="J479" s="150">
        <v>0</v>
      </c>
      <c r="K479" s="200">
        <v>2197</v>
      </c>
      <c r="L479" s="187">
        <f>SUM(J479:K479)</f>
        <v>2197</v>
      </c>
    </row>
    <row r="480" spans="1:12" ht="13.5">
      <c r="A480" s="122" t="s">
        <v>29</v>
      </c>
      <c r="B480" s="211">
        <v>5.101</v>
      </c>
      <c r="C480" s="212" t="s">
        <v>184</v>
      </c>
      <c r="D480" s="220">
        <f aca="true" t="shared" si="115" ref="D480:L481">D479</f>
        <v>0</v>
      </c>
      <c r="E480" s="234">
        <f t="shared" si="115"/>
        <v>2196</v>
      </c>
      <c r="F480" s="220">
        <f t="shared" si="115"/>
        <v>0</v>
      </c>
      <c r="G480" s="234">
        <f t="shared" si="115"/>
        <v>2197</v>
      </c>
      <c r="H480" s="220">
        <f t="shared" si="115"/>
        <v>0</v>
      </c>
      <c r="I480" s="221">
        <f t="shared" si="115"/>
        <v>2197</v>
      </c>
      <c r="J480" s="220">
        <f t="shared" si="115"/>
        <v>0</v>
      </c>
      <c r="K480" s="234">
        <f t="shared" si="115"/>
        <v>2197</v>
      </c>
      <c r="L480" s="234">
        <f t="shared" si="115"/>
        <v>2197</v>
      </c>
    </row>
    <row r="481" spans="1:12" ht="12.75">
      <c r="A481" s="88" t="s">
        <v>29</v>
      </c>
      <c r="B481" s="207">
        <v>5</v>
      </c>
      <c r="C481" s="208" t="s">
        <v>183</v>
      </c>
      <c r="D481" s="220">
        <f t="shared" si="115"/>
        <v>0</v>
      </c>
      <c r="E481" s="234">
        <f t="shared" si="115"/>
        <v>2196</v>
      </c>
      <c r="F481" s="220">
        <f t="shared" si="115"/>
        <v>0</v>
      </c>
      <c r="G481" s="234">
        <f t="shared" si="115"/>
        <v>2197</v>
      </c>
      <c r="H481" s="220">
        <f t="shared" si="115"/>
        <v>0</v>
      </c>
      <c r="I481" s="221">
        <f t="shared" si="115"/>
        <v>2197</v>
      </c>
      <c r="J481" s="220">
        <f t="shared" si="115"/>
        <v>0</v>
      </c>
      <c r="K481" s="234">
        <f t="shared" si="115"/>
        <v>2197</v>
      </c>
      <c r="L481" s="234">
        <f t="shared" si="115"/>
        <v>2197</v>
      </c>
    </row>
    <row r="482" spans="1:12" ht="27">
      <c r="A482" s="88" t="s">
        <v>29</v>
      </c>
      <c r="B482" s="178">
        <v>6004</v>
      </c>
      <c r="C482" s="179" t="s">
        <v>170</v>
      </c>
      <c r="D482" s="220">
        <f aca="true" t="shared" si="116" ref="D482:K482">D475+D440+D429+D480</f>
        <v>0</v>
      </c>
      <c r="E482" s="234">
        <f t="shared" si="116"/>
        <v>33587</v>
      </c>
      <c r="F482" s="220">
        <f t="shared" si="116"/>
        <v>0</v>
      </c>
      <c r="G482" s="234">
        <f t="shared" si="116"/>
        <v>104536</v>
      </c>
      <c r="H482" s="220">
        <f t="shared" si="116"/>
        <v>0</v>
      </c>
      <c r="I482" s="234">
        <f t="shared" si="116"/>
        <v>104536</v>
      </c>
      <c r="J482" s="220">
        <f t="shared" si="116"/>
        <v>0</v>
      </c>
      <c r="K482" s="234">
        <f t="shared" si="116"/>
        <v>107267</v>
      </c>
      <c r="L482" s="234">
        <f>L475+L440+L429+L480</f>
        <v>107267</v>
      </c>
    </row>
    <row r="483" spans="1:12" ht="12.75">
      <c r="A483" s="88"/>
      <c r="B483" s="115"/>
      <c r="C483" s="116"/>
      <c r="D483" s="37"/>
      <c r="E483" s="37"/>
      <c r="F483" s="37"/>
      <c r="G483" s="37"/>
      <c r="H483" s="37"/>
      <c r="I483" s="37"/>
      <c r="J483" s="37"/>
      <c r="K483" s="37"/>
      <c r="L483" s="37"/>
    </row>
    <row r="484" spans="1:12" ht="12.75">
      <c r="A484" s="93" t="s">
        <v>31</v>
      </c>
      <c r="B484" s="94">
        <v>7610</v>
      </c>
      <c r="C484" s="95" t="s">
        <v>18</v>
      </c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1:12" ht="12.75">
      <c r="A485" s="93"/>
      <c r="B485" s="99">
        <v>0.201</v>
      </c>
      <c r="C485" s="95" t="s">
        <v>173</v>
      </c>
      <c r="D485" s="126"/>
      <c r="E485" s="126"/>
      <c r="F485" s="126"/>
      <c r="G485" s="126"/>
      <c r="H485" s="126"/>
      <c r="I485" s="126"/>
      <c r="J485" s="126"/>
      <c r="K485" s="126"/>
      <c r="L485" s="126"/>
    </row>
    <row r="486" spans="1:12" ht="25.5">
      <c r="A486" s="93"/>
      <c r="B486" s="97">
        <v>61</v>
      </c>
      <c r="C486" s="98" t="s">
        <v>238</v>
      </c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1:12" ht="12.75">
      <c r="A487" s="93"/>
      <c r="B487" s="283" t="s">
        <v>186</v>
      </c>
      <c r="C487" s="68" t="s">
        <v>185</v>
      </c>
      <c r="D487" s="26">
        <v>1735</v>
      </c>
      <c r="E487" s="25">
        <v>0</v>
      </c>
      <c r="F487" s="25">
        <v>0</v>
      </c>
      <c r="G487" s="242">
        <v>3000</v>
      </c>
      <c r="H487" s="25">
        <v>0</v>
      </c>
      <c r="I487" s="26">
        <v>3000</v>
      </c>
      <c r="J487" s="25">
        <v>0</v>
      </c>
      <c r="K487" s="242">
        <v>3000</v>
      </c>
      <c r="L487" s="20">
        <f>SUM(J487:K487)</f>
        <v>3000</v>
      </c>
    </row>
    <row r="488" spans="1:12" ht="25.5">
      <c r="A488" s="93" t="s">
        <v>29</v>
      </c>
      <c r="B488" s="97">
        <v>61</v>
      </c>
      <c r="C488" s="98" t="s">
        <v>238</v>
      </c>
      <c r="D488" s="26">
        <f aca="true" t="shared" si="117" ref="D488:L489">D487</f>
        <v>1735</v>
      </c>
      <c r="E488" s="25">
        <f t="shared" si="117"/>
        <v>0</v>
      </c>
      <c r="F488" s="25">
        <f t="shared" si="117"/>
        <v>0</v>
      </c>
      <c r="G488" s="26">
        <f t="shared" si="117"/>
        <v>3000</v>
      </c>
      <c r="H488" s="25">
        <f t="shared" si="117"/>
        <v>0</v>
      </c>
      <c r="I488" s="26">
        <f t="shared" si="117"/>
        <v>3000</v>
      </c>
      <c r="J488" s="25">
        <f t="shared" si="117"/>
        <v>0</v>
      </c>
      <c r="K488" s="26">
        <f t="shared" si="117"/>
        <v>3000</v>
      </c>
      <c r="L488" s="26">
        <f t="shared" si="117"/>
        <v>3000</v>
      </c>
    </row>
    <row r="489" spans="1:12" ht="12.75">
      <c r="A489" s="93" t="s">
        <v>29</v>
      </c>
      <c r="B489" s="99">
        <v>0.201</v>
      </c>
      <c r="C489" s="95" t="s">
        <v>173</v>
      </c>
      <c r="D489" s="218">
        <f t="shared" si="117"/>
        <v>1735</v>
      </c>
      <c r="E489" s="217">
        <f t="shared" si="117"/>
        <v>0</v>
      </c>
      <c r="F489" s="217">
        <f t="shared" si="117"/>
        <v>0</v>
      </c>
      <c r="G489" s="238">
        <f t="shared" si="117"/>
        <v>3000</v>
      </c>
      <c r="H489" s="217">
        <f t="shared" si="117"/>
        <v>0</v>
      </c>
      <c r="I489" s="218">
        <f t="shared" si="117"/>
        <v>3000</v>
      </c>
      <c r="J489" s="217">
        <f t="shared" si="117"/>
        <v>0</v>
      </c>
      <c r="K489" s="238">
        <f t="shared" si="117"/>
        <v>3000</v>
      </c>
      <c r="L489" s="238">
        <f t="shared" si="117"/>
        <v>3000</v>
      </c>
    </row>
    <row r="490" spans="1:12" ht="12.75">
      <c r="A490" s="93"/>
      <c r="B490" s="99"/>
      <c r="C490" s="95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1:12" ht="25.5">
      <c r="A491" s="93"/>
      <c r="B491" s="99">
        <v>0.202</v>
      </c>
      <c r="C491" s="95" t="s">
        <v>187</v>
      </c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1:12" ht="25.5">
      <c r="A492" s="93"/>
      <c r="B492" s="97">
        <v>62</v>
      </c>
      <c r="C492" s="68" t="s">
        <v>221</v>
      </c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1:12" ht="12.75">
      <c r="A493" s="100"/>
      <c r="B493" s="284" t="s">
        <v>188</v>
      </c>
      <c r="C493" s="244" t="s">
        <v>185</v>
      </c>
      <c r="D493" s="25">
        <v>0</v>
      </c>
      <c r="E493" s="25">
        <v>0</v>
      </c>
      <c r="F493" s="25">
        <v>0</v>
      </c>
      <c r="G493" s="242">
        <v>1000</v>
      </c>
      <c r="H493" s="25">
        <v>0</v>
      </c>
      <c r="I493" s="26">
        <v>1000</v>
      </c>
      <c r="J493" s="25">
        <v>0</v>
      </c>
      <c r="K493" s="242">
        <v>1000</v>
      </c>
      <c r="L493" s="20">
        <f>SUM(J493:K493)</f>
        <v>1000</v>
      </c>
    </row>
    <row r="494" spans="1:12" ht="25.5">
      <c r="A494" s="96" t="s">
        <v>29</v>
      </c>
      <c r="B494" s="101">
        <v>62</v>
      </c>
      <c r="C494" s="68" t="s">
        <v>221</v>
      </c>
      <c r="D494" s="25">
        <f aca="true" t="shared" si="118" ref="D494:L494">D493</f>
        <v>0</v>
      </c>
      <c r="E494" s="25">
        <f t="shared" si="118"/>
        <v>0</v>
      </c>
      <c r="F494" s="25">
        <f t="shared" si="118"/>
        <v>0</v>
      </c>
      <c r="G494" s="242">
        <f t="shared" si="118"/>
        <v>1000</v>
      </c>
      <c r="H494" s="25">
        <f t="shared" si="118"/>
        <v>0</v>
      </c>
      <c r="I494" s="26">
        <f t="shared" si="118"/>
        <v>1000</v>
      </c>
      <c r="J494" s="25">
        <f t="shared" si="118"/>
        <v>0</v>
      </c>
      <c r="K494" s="242">
        <f t="shared" si="118"/>
        <v>1000</v>
      </c>
      <c r="L494" s="242">
        <f t="shared" si="118"/>
        <v>1000</v>
      </c>
    </row>
    <row r="495" spans="1:12" ht="25.5">
      <c r="A495" s="93" t="s">
        <v>29</v>
      </c>
      <c r="B495" s="99">
        <v>0.202</v>
      </c>
      <c r="C495" s="95" t="s">
        <v>187</v>
      </c>
      <c r="D495" s="217">
        <f aca="true" t="shared" si="119" ref="D495:L495">D493</f>
        <v>0</v>
      </c>
      <c r="E495" s="217">
        <f t="shared" si="119"/>
        <v>0</v>
      </c>
      <c r="F495" s="217">
        <f t="shared" si="119"/>
        <v>0</v>
      </c>
      <c r="G495" s="238">
        <f t="shared" si="119"/>
        <v>1000</v>
      </c>
      <c r="H495" s="217">
        <f t="shared" si="119"/>
        <v>0</v>
      </c>
      <c r="I495" s="218">
        <f t="shared" si="119"/>
        <v>1000</v>
      </c>
      <c r="J495" s="217">
        <f t="shared" si="119"/>
        <v>0</v>
      </c>
      <c r="K495" s="238">
        <f t="shared" si="119"/>
        <v>1000</v>
      </c>
      <c r="L495" s="238">
        <f t="shared" si="119"/>
        <v>1000</v>
      </c>
    </row>
    <row r="496" spans="1:12" ht="12.75">
      <c r="A496" s="96" t="s">
        <v>29</v>
      </c>
      <c r="B496" s="94">
        <v>7610</v>
      </c>
      <c r="C496" s="95" t="s">
        <v>18</v>
      </c>
      <c r="D496" s="239">
        <f aca="true" t="shared" si="120" ref="D496:L496">D495+D489</f>
        <v>1735</v>
      </c>
      <c r="E496" s="33">
        <f t="shared" si="120"/>
        <v>0</v>
      </c>
      <c r="F496" s="33">
        <f t="shared" si="120"/>
        <v>0</v>
      </c>
      <c r="G496" s="239">
        <f t="shared" si="120"/>
        <v>4000</v>
      </c>
      <c r="H496" s="33">
        <f t="shared" si="120"/>
        <v>0</v>
      </c>
      <c r="I496" s="34">
        <f t="shared" si="120"/>
        <v>4000</v>
      </c>
      <c r="J496" s="33">
        <f t="shared" si="120"/>
        <v>0</v>
      </c>
      <c r="K496" s="239">
        <f t="shared" si="120"/>
        <v>4000</v>
      </c>
      <c r="L496" s="239">
        <f t="shared" si="120"/>
        <v>4000</v>
      </c>
    </row>
    <row r="497" spans="1:12" ht="12.75">
      <c r="A497" s="102" t="s">
        <v>29</v>
      </c>
      <c r="B497" s="103"/>
      <c r="C497" s="104" t="s">
        <v>158</v>
      </c>
      <c r="D497" s="238">
        <f aca="true" t="shared" si="121" ref="D497:L497">D496+D482+D420</f>
        <v>1735</v>
      </c>
      <c r="E497" s="238">
        <f t="shared" si="121"/>
        <v>486561</v>
      </c>
      <c r="F497" s="217">
        <f t="shared" si="121"/>
        <v>0</v>
      </c>
      <c r="G497" s="238">
        <f t="shared" si="121"/>
        <v>731622</v>
      </c>
      <c r="H497" s="217">
        <f t="shared" si="121"/>
        <v>0</v>
      </c>
      <c r="I497" s="218">
        <f t="shared" si="121"/>
        <v>731622</v>
      </c>
      <c r="J497" s="217">
        <f t="shared" si="121"/>
        <v>0</v>
      </c>
      <c r="K497" s="238">
        <f t="shared" si="121"/>
        <v>771917</v>
      </c>
      <c r="L497" s="238">
        <f t="shared" si="121"/>
        <v>771917</v>
      </c>
    </row>
    <row r="498" spans="1:12" ht="13.5">
      <c r="A498" s="102" t="s">
        <v>29</v>
      </c>
      <c r="B498" s="213"/>
      <c r="C498" s="214" t="s">
        <v>21</v>
      </c>
      <c r="D498" s="220">
        <f aca="true" t="shared" si="122" ref="D498:L498">D482+D420</f>
        <v>0</v>
      </c>
      <c r="E498" s="240">
        <f t="shared" si="122"/>
        <v>486561</v>
      </c>
      <c r="F498" s="220">
        <f t="shared" si="122"/>
        <v>0</v>
      </c>
      <c r="G498" s="240">
        <f t="shared" si="122"/>
        <v>727622</v>
      </c>
      <c r="H498" s="220">
        <f t="shared" si="122"/>
        <v>0</v>
      </c>
      <c r="I498" s="221">
        <f t="shared" si="122"/>
        <v>727622</v>
      </c>
      <c r="J498" s="220">
        <f t="shared" si="122"/>
        <v>0</v>
      </c>
      <c r="K498" s="240">
        <f t="shared" si="122"/>
        <v>767917</v>
      </c>
      <c r="L498" s="240">
        <f t="shared" si="122"/>
        <v>767917</v>
      </c>
    </row>
    <row r="499" spans="1:12" ht="12.75">
      <c r="A499" s="102" t="s">
        <v>29</v>
      </c>
      <c r="B499" s="105"/>
      <c r="C499" s="106" t="s">
        <v>22</v>
      </c>
      <c r="D499" s="218">
        <f aca="true" t="shared" si="123" ref="D499:L499">D496</f>
        <v>1735</v>
      </c>
      <c r="E499" s="217">
        <f t="shared" si="123"/>
        <v>0</v>
      </c>
      <c r="F499" s="217">
        <f t="shared" si="123"/>
        <v>0</v>
      </c>
      <c r="G499" s="238">
        <f t="shared" si="123"/>
        <v>4000</v>
      </c>
      <c r="H499" s="217">
        <f t="shared" si="123"/>
        <v>0</v>
      </c>
      <c r="I499" s="218">
        <f t="shared" si="123"/>
        <v>4000</v>
      </c>
      <c r="J499" s="217">
        <f t="shared" si="123"/>
        <v>0</v>
      </c>
      <c r="K499" s="238">
        <f t="shared" si="123"/>
        <v>4000</v>
      </c>
      <c r="L499" s="238">
        <f t="shared" si="123"/>
        <v>4000</v>
      </c>
    </row>
    <row r="500" spans="1:12" ht="12.75">
      <c r="A500" s="102" t="s">
        <v>29</v>
      </c>
      <c r="B500" s="103"/>
      <c r="C500" s="104" t="s">
        <v>189</v>
      </c>
      <c r="D500" s="31">
        <f aca="true" t="shared" si="124" ref="D500:L500">D497+D366</f>
        <v>26058</v>
      </c>
      <c r="E500" s="241">
        <f t="shared" si="124"/>
        <v>12621918</v>
      </c>
      <c r="F500" s="31">
        <f t="shared" si="124"/>
        <v>23000</v>
      </c>
      <c r="G500" s="241">
        <f t="shared" si="124"/>
        <v>13046725</v>
      </c>
      <c r="H500" s="31">
        <f t="shared" si="124"/>
        <v>23000</v>
      </c>
      <c r="I500" s="241">
        <f t="shared" si="124"/>
        <v>13046725</v>
      </c>
      <c r="J500" s="31">
        <f t="shared" si="124"/>
        <v>54700</v>
      </c>
      <c r="K500" s="241">
        <f t="shared" si="124"/>
        <v>13654080</v>
      </c>
      <c r="L500" s="241">
        <f t="shared" si="124"/>
        <v>13708780</v>
      </c>
    </row>
    <row r="501" spans="1:12" ht="13.5">
      <c r="A501" s="102" t="s">
        <v>29</v>
      </c>
      <c r="B501" s="213"/>
      <c r="C501" s="214" t="s">
        <v>21</v>
      </c>
      <c r="D501" s="220">
        <f aca="true" t="shared" si="125" ref="D501:L501">D482+D420+D367</f>
        <v>0</v>
      </c>
      <c r="E501" s="240">
        <f t="shared" si="125"/>
        <v>2534884</v>
      </c>
      <c r="F501" s="220">
        <f t="shared" si="125"/>
        <v>0</v>
      </c>
      <c r="G501" s="240">
        <f t="shared" si="125"/>
        <v>2881405</v>
      </c>
      <c r="H501" s="220">
        <f t="shared" si="125"/>
        <v>0</v>
      </c>
      <c r="I501" s="221">
        <f t="shared" si="125"/>
        <v>2881405</v>
      </c>
      <c r="J501" s="220">
        <f t="shared" si="125"/>
        <v>0</v>
      </c>
      <c r="K501" s="240">
        <f t="shared" si="125"/>
        <v>2975096</v>
      </c>
      <c r="L501" s="240">
        <f t="shared" si="125"/>
        <v>2975096</v>
      </c>
    </row>
    <row r="502" spans="1:12" ht="12.75">
      <c r="A502" s="102" t="s">
        <v>29</v>
      </c>
      <c r="B502" s="105"/>
      <c r="C502" s="106" t="s">
        <v>22</v>
      </c>
      <c r="D502" s="26">
        <f aca="true" t="shared" si="126" ref="D502:L502">D500-D501</f>
        <v>26058</v>
      </c>
      <c r="E502" s="242">
        <f t="shared" si="126"/>
        <v>10087034</v>
      </c>
      <c r="F502" s="218">
        <f t="shared" si="126"/>
        <v>23000</v>
      </c>
      <c r="G502" s="242">
        <f t="shared" si="126"/>
        <v>10165320</v>
      </c>
      <c r="H502" s="26">
        <f t="shared" si="126"/>
        <v>23000</v>
      </c>
      <c r="I502" s="242">
        <f t="shared" si="126"/>
        <v>10165320</v>
      </c>
      <c r="J502" s="218">
        <f t="shared" si="126"/>
        <v>54700</v>
      </c>
      <c r="K502" s="242">
        <f t="shared" si="126"/>
        <v>10678984</v>
      </c>
      <c r="L502" s="242">
        <f t="shared" si="126"/>
        <v>10733684</v>
      </c>
    </row>
    <row r="503" spans="1:12" ht="12.75">
      <c r="A503" s="43"/>
      <c r="B503" s="76"/>
      <c r="C503" s="68"/>
      <c r="D503" s="23"/>
      <c r="E503" s="21"/>
      <c r="F503" s="23"/>
      <c r="G503" s="23"/>
      <c r="H503" s="23"/>
      <c r="I503" s="23"/>
      <c r="J503" s="23"/>
      <c r="K503" s="23"/>
      <c r="L503" s="23"/>
    </row>
    <row r="504" spans="1:12" ht="25.5">
      <c r="A504" s="43" t="s">
        <v>278</v>
      </c>
      <c r="B504" s="75">
        <v>2071</v>
      </c>
      <c r="C504" s="64" t="s">
        <v>286</v>
      </c>
      <c r="D504" s="23">
        <v>0</v>
      </c>
      <c r="E504" s="21">
        <v>1210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</row>
    <row r="505" spans="1:12" ht="12.75">
      <c r="A505" s="61"/>
      <c r="B505" s="107"/>
      <c r="C505" s="82"/>
      <c r="D505" s="20"/>
      <c r="E505" s="20"/>
      <c r="F505" s="20"/>
      <c r="G505" s="20"/>
      <c r="H505" s="20"/>
      <c r="I505" s="20"/>
      <c r="J505" s="20"/>
      <c r="K505" s="20"/>
      <c r="L505" s="20"/>
    </row>
  </sheetData>
  <sheetProtection/>
  <autoFilter ref="A27:L505"/>
  <mergeCells count="11">
    <mergeCell ref="A1:L1"/>
    <mergeCell ref="A2:L2"/>
    <mergeCell ref="J25:L25"/>
    <mergeCell ref="J26:L26"/>
    <mergeCell ref="F8:J8"/>
    <mergeCell ref="D26:E26"/>
    <mergeCell ref="D25:E25"/>
    <mergeCell ref="F25:G25"/>
    <mergeCell ref="F26:G26"/>
    <mergeCell ref="H25:I25"/>
    <mergeCell ref="H26:I2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7" useFirstPageNumber="1" fitToHeight="0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dell</cp:lastModifiedBy>
  <cp:lastPrinted>2013-04-21T06:56:06Z</cp:lastPrinted>
  <dcterms:created xsi:type="dcterms:W3CDTF">2004-06-02T16:13:46Z</dcterms:created>
  <dcterms:modified xsi:type="dcterms:W3CDTF">2013-04-25T01:51:27Z</dcterms:modified>
  <cp:category/>
  <cp:version/>
  <cp:contentType/>
  <cp:contentStatus/>
</cp:coreProperties>
</file>