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710" windowHeight="2460" activeTab="0"/>
  </bookViews>
  <sheets>
    <sheet name="dem12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localSheetId="0" hidden="1">'[4]DEMAND18'!#REF!</definedName>
    <definedName name="__123Graph_D" hidden="1">#REF!</definedName>
    <definedName name="_xlnm._FilterDatabase" localSheetId="0" hidden="1">'dem12'!$A$20:$L$438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colorec" localSheetId="0">'dem12'!$D$448:$L$448</definedName>
    <definedName name="EcoRecCap" localSheetId="0">'dem12'!$D$452:$L$452</definedName>
    <definedName name="ecoRecRev" localSheetId="0">'dem12'!$D$450:$L$450</definedName>
    <definedName name="ee" localSheetId="0">'dem12'!$D$416:$L$416</definedName>
    <definedName name="ee">#REF!</definedName>
    <definedName name="fishcap">#REF!</definedName>
    <definedName name="Fishrev">#REF!</definedName>
    <definedName name="fwl" localSheetId="0">'dem12'!$D$379:$L$379</definedName>
    <definedName name="fwl">#REF!</definedName>
    <definedName name="fwlcap" localSheetId="0">'dem12'!$D$436:$L$436</definedName>
    <definedName name="fwlcap">#REF!</definedName>
    <definedName name="fwlrec" localSheetId="0">'dem12'!#REF!</definedName>
    <definedName name="fwlrec">#REF!</definedName>
    <definedName name="fwlrec1" localSheetId="0">'dem12'!$D$440:$L$440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'dem12'!$K$438</definedName>
    <definedName name="np">#REF!</definedName>
    <definedName name="Nutrition" localSheetId="0">#REF!</definedName>
    <definedName name="Nutrition">#REF!</definedName>
    <definedName name="oas" localSheetId="0">'dem12'!#REF!</definedName>
    <definedName name="oges">#REF!</definedName>
    <definedName name="otd" localSheetId="0">'dem12'!$D$27:$L$27</definedName>
    <definedName name="otdrec" localSheetId="0">'dem12'!#REF!</definedName>
    <definedName name="pension">#REF!</definedName>
    <definedName name="_xlnm.Print_Area" localSheetId="0">'dem12'!$A$1:$L$453</definedName>
    <definedName name="_xlnm.Print_Titles" localSheetId="0">'dem12'!$17:$20</definedName>
    <definedName name="pw">#REF!</definedName>
    <definedName name="pwcap">#REF!</definedName>
    <definedName name="rec">'dem12'!$D$440:$L$440</definedName>
    <definedName name="rec1">'dem12'!#REF!</definedName>
    <definedName name="rec12">'dem12'!#REF!</definedName>
    <definedName name="rec2" localSheetId="0">'dem12'!#REF!</definedName>
    <definedName name="reform">#REF!</definedName>
    <definedName name="revise" localSheetId="0">'dem12'!#REF!</definedName>
    <definedName name="scst" localSheetId="0">#REF!</definedName>
    <definedName name="scst">#REF!</definedName>
    <definedName name="sgs">#REF!</definedName>
    <definedName name="SocialSecurity" localSheetId="0">#REF!</definedName>
    <definedName name="SocialSecurity">#REF!</definedName>
    <definedName name="socialwelfare" localSheetId="0">#REF!</definedName>
    <definedName name="socialwelfare">#REF!</definedName>
    <definedName name="spfrd" localSheetId="0">'dem12'!#REF!</definedName>
    <definedName name="spfrd">#REF!</definedName>
    <definedName name="sss">#REF!</definedName>
    <definedName name="summary" localSheetId="0">'dem12'!#REF!</definedName>
    <definedName name="swc" localSheetId="0">'dem12'!$D$93:$L$93</definedName>
    <definedName name="swc">#REF!</definedName>
    <definedName name="tax">#REF!</definedName>
    <definedName name="udhd">#REF!</definedName>
    <definedName name="urbancap">#REF!</definedName>
    <definedName name="voted" localSheetId="0">'dem12'!$E$15:$G$15</definedName>
    <definedName name="Voted">#REF!</definedName>
    <definedName name="water">#REF!</definedName>
    <definedName name="watercap">#REF!</definedName>
    <definedName name="welfarecap" localSheetId="0">#REF!</definedName>
    <definedName name="welfarecap">#REF!</definedName>
    <definedName name="Z_239EE218_578E_4317_BEED_14D5D7089E27_.wvu.Cols" localSheetId="0" hidden="1">'dem12'!#REF!</definedName>
    <definedName name="Z_239EE218_578E_4317_BEED_14D5D7089E27_.wvu.FilterData" localSheetId="0" hidden="1">'dem12'!$A$1:$L$452</definedName>
    <definedName name="Z_239EE218_578E_4317_BEED_14D5D7089E27_.wvu.PrintArea" localSheetId="0" hidden="1">'dem12'!$A$1:$L$452</definedName>
    <definedName name="Z_239EE218_578E_4317_BEED_14D5D7089E27_.wvu.PrintTitles" localSheetId="0" hidden="1">'dem12'!$17:$20</definedName>
    <definedName name="Z_302A3EA3_AE96_11D5_A646_0050BA3D7AFD_.wvu.Cols" localSheetId="0" hidden="1">'dem12'!#REF!</definedName>
    <definedName name="Z_302A3EA3_AE96_11D5_A646_0050BA3D7AFD_.wvu.FilterData" localSheetId="0" hidden="1">'dem12'!$A$1:$L$452</definedName>
    <definedName name="Z_302A3EA3_AE96_11D5_A646_0050BA3D7AFD_.wvu.PrintArea" localSheetId="0" hidden="1">'dem12'!$A$1:$L$452</definedName>
    <definedName name="Z_302A3EA3_AE96_11D5_A646_0050BA3D7AFD_.wvu.PrintTitles" localSheetId="0" hidden="1">'dem12'!$17:$20</definedName>
    <definedName name="Z_36DBA021_0ECB_11D4_8064_004005726899_.wvu.Cols" localSheetId="0" hidden="1">'dem12'!#REF!</definedName>
    <definedName name="Z_36DBA021_0ECB_11D4_8064_004005726899_.wvu.FilterData" localSheetId="0" hidden="1">'dem12'!$C$22:$C$452</definedName>
    <definedName name="Z_36DBA021_0ECB_11D4_8064_004005726899_.wvu.PrintArea" localSheetId="0" hidden="1">'dem12'!$A$1:$L$452</definedName>
    <definedName name="Z_36DBA021_0ECB_11D4_8064_004005726899_.wvu.PrintTitles" localSheetId="0" hidden="1">'dem12'!$17:$20</definedName>
    <definedName name="Z_500B8DB8_F286_4AC6_8FFB_9BFEC967AB3A_.wvu.FilterData" localSheetId="0" hidden="1">'dem12'!$A$22:$L$464</definedName>
    <definedName name="Z_500B8DB8_F286_4AC6_8FFB_9BFEC967AB3A_.wvu.PrintArea" localSheetId="0" hidden="1">'dem12'!$A$1:$L$452</definedName>
    <definedName name="Z_500B8DB8_F286_4AC6_8FFB_9BFEC967AB3A_.wvu.PrintTitles" localSheetId="0" hidden="1">'dem12'!$17:$20</definedName>
    <definedName name="Z_93EBE921_AE91_11D5_8685_004005726899_.wvu.Cols" localSheetId="0" hidden="1">'dem12'!#REF!</definedName>
    <definedName name="Z_93EBE921_AE91_11D5_8685_004005726899_.wvu.FilterData" localSheetId="0" hidden="1">'dem12'!$C$22:$C$452</definedName>
    <definedName name="Z_93EBE921_AE91_11D5_8685_004005726899_.wvu.PrintArea" localSheetId="0" hidden="1">'dem12'!$A$1:$L$452</definedName>
    <definedName name="Z_93EBE921_AE91_11D5_8685_004005726899_.wvu.PrintTitles" localSheetId="0" hidden="1">'dem12'!$17:$20</definedName>
    <definedName name="Z_94DA79C1_0FDE_11D5_9579_000021DAEEA2_.wvu.Cols" localSheetId="0" hidden="1">'dem12'!#REF!</definedName>
    <definedName name="Z_94DA79C1_0FDE_11D5_9579_000021DAEEA2_.wvu.FilterData" localSheetId="0" hidden="1">'dem12'!$C$22:$C$452</definedName>
    <definedName name="Z_94DA79C1_0FDE_11D5_9579_000021DAEEA2_.wvu.PrintArea" localSheetId="0" hidden="1">'dem12'!$A$1:$L$452</definedName>
    <definedName name="Z_94DA79C1_0FDE_11D5_9579_000021DAEEA2_.wvu.PrintTitles" localSheetId="0" hidden="1">'dem12'!$17:$20</definedName>
    <definedName name="Z_B4CB098E_161F_11D5_8064_004005726899_.wvu.FilterData" localSheetId="0" hidden="1">'dem12'!$C$22:$C$452</definedName>
    <definedName name="Z_B4CB0999_161F_11D5_8064_004005726899_.wvu.FilterData" localSheetId="0" hidden="1">'dem12'!$C$22:$C$452</definedName>
    <definedName name="Z_C868F8C3_16D7_11D5_A68D_81D6213F5331_.wvu.Cols" localSheetId="0" hidden="1">'dem12'!#REF!</definedName>
    <definedName name="Z_C868F8C3_16D7_11D5_A68D_81D6213F5331_.wvu.FilterData" localSheetId="0" hidden="1">'dem12'!$C$22:$C$452</definedName>
    <definedName name="Z_C868F8C3_16D7_11D5_A68D_81D6213F5331_.wvu.PrintArea" localSheetId="0" hidden="1">'dem12'!$A$1:$L$452</definedName>
    <definedName name="Z_C868F8C3_16D7_11D5_A68D_81D6213F5331_.wvu.PrintTitles" localSheetId="0" hidden="1">'dem12'!$17:$20</definedName>
    <definedName name="Z_E5DF37BD_125C_11D5_8DC4_D0F5D88B3549_.wvu.Cols" localSheetId="0" hidden="1">'dem12'!#REF!</definedName>
    <definedName name="Z_E5DF37BD_125C_11D5_8DC4_D0F5D88B3549_.wvu.FilterData" localSheetId="0" hidden="1">'dem12'!$C$22:$C$452</definedName>
    <definedName name="Z_E5DF37BD_125C_11D5_8DC4_D0F5D88B3549_.wvu.PrintArea" localSheetId="0" hidden="1">'dem12'!$A$1:$L$452</definedName>
    <definedName name="Z_E5DF37BD_125C_11D5_8DC4_D0F5D88B3549_.wvu.PrintTitles" localSheetId="0" hidden="1">'dem12'!$17:$20</definedName>
    <definedName name="Z_F8ADACC1_164E_11D6_B603_000021DAEEA2_.wvu.Cols" localSheetId="0" hidden="1">'dem12'!#REF!</definedName>
    <definedName name="Z_F8ADACC1_164E_11D6_B603_000021DAEEA2_.wvu.FilterData" localSheetId="0" hidden="1">'dem12'!$C$22:$C$452</definedName>
    <definedName name="Z_F8ADACC1_164E_11D6_B603_000021DAEEA2_.wvu.PrintArea" localSheetId="0" hidden="1">'dem12'!$A$1:$L$452</definedName>
    <definedName name="Z_F8ADACC1_164E_11D6_B603_000021DAEEA2_.wvu.PrintTitles" localSheetId="0" hidden="1">'dem12'!$17:$20</definedName>
  </definedNames>
  <calcPr fullCalcOnLoad="1"/>
</workbook>
</file>

<file path=xl/sharedStrings.xml><?xml version="1.0" encoding="utf-8"?>
<sst xmlns="http://schemas.openxmlformats.org/spreadsheetml/2006/main" count="666" uniqueCount="280">
  <si>
    <t>Soil &amp; Water Conservation</t>
  </si>
  <si>
    <t>Forestry and Wild Life</t>
  </si>
  <si>
    <t>Ecology and Environment</t>
  </si>
  <si>
    <t>(a) Capital Account of Agriculture and Allied Activities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</si>
  <si>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</si>
  <si>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</si>
  <si>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</si>
  <si>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</si>
  <si>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</si>
  <si>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</si>
  <si>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</si>
  <si>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</si>
  <si>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</si>
  <si>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</si>
  <si>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</si>
  <si>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Forestry and Wildlife Department</t>
  </si>
  <si>
    <t>Head Office Establishment</t>
  </si>
  <si>
    <t>13.44.01</t>
  </si>
  <si>
    <t>Salaries</t>
  </si>
  <si>
    <t>13.44.11</t>
  </si>
  <si>
    <t>Travel Expenses</t>
  </si>
  <si>
    <t>13.44.13</t>
  </si>
  <si>
    <t>Office Expenses</t>
  </si>
  <si>
    <t>East District</t>
  </si>
  <si>
    <t>13.45.01</t>
  </si>
  <si>
    <t>13.45.11</t>
  </si>
  <si>
    <t>13.45.13</t>
  </si>
  <si>
    <t>West District</t>
  </si>
  <si>
    <t>13.46.01</t>
  </si>
  <si>
    <t>13.46.11</t>
  </si>
  <si>
    <t>13.46.13</t>
  </si>
  <si>
    <t>North District</t>
  </si>
  <si>
    <t>13.47.01</t>
  </si>
  <si>
    <t>13.47.11</t>
  </si>
  <si>
    <t>13.47.13</t>
  </si>
  <si>
    <t>South District</t>
  </si>
  <si>
    <t>13.48.01</t>
  </si>
  <si>
    <t>13.48.11</t>
  </si>
  <si>
    <t>13.48.13</t>
  </si>
  <si>
    <t>Soil Conservation</t>
  </si>
  <si>
    <t>13.45.72</t>
  </si>
  <si>
    <t>Soil Conservation in Water Shed Areas</t>
  </si>
  <si>
    <t>13.46.72</t>
  </si>
  <si>
    <t>13.47.72</t>
  </si>
  <si>
    <t>13.48.72</t>
  </si>
  <si>
    <t>Other Expenditure</t>
  </si>
  <si>
    <t>00.44.02</t>
  </si>
  <si>
    <t>Wages</t>
  </si>
  <si>
    <t>Grants-in-aid</t>
  </si>
  <si>
    <t>Principal Chief Conservator of Forest</t>
  </si>
  <si>
    <t>00.60.01</t>
  </si>
  <si>
    <t>00.60.11</t>
  </si>
  <si>
    <t>00.60.13</t>
  </si>
  <si>
    <t>00.60.21</t>
  </si>
  <si>
    <t>00.60.27</t>
  </si>
  <si>
    <t>Minor Works</t>
  </si>
  <si>
    <t>00.60.50</t>
  </si>
  <si>
    <t>Other Charges</t>
  </si>
  <si>
    <t>00.45.01</t>
  </si>
  <si>
    <t>00.45.11</t>
  </si>
  <si>
    <t>00.45.13</t>
  </si>
  <si>
    <t>00.45.27</t>
  </si>
  <si>
    <t>00.46.01</t>
  </si>
  <si>
    <t>00.46.11</t>
  </si>
  <si>
    <t>00.46.13</t>
  </si>
  <si>
    <t>00.46.27</t>
  </si>
  <si>
    <t>00.47.01</t>
  </si>
  <si>
    <t>00.47.11</t>
  </si>
  <si>
    <t>00.47.13</t>
  </si>
  <si>
    <t>00.47.27</t>
  </si>
  <si>
    <t>00.48.01</t>
  </si>
  <si>
    <t>00.48.11</t>
  </si>
  <si>
    <t>00.48.13</t>
  </si>
  <si>
    <t>00.48.27</t>
  </si>
  <si>
    <t>Research</t>
  </si>
  <si>
    <t>Establishment</t>
  </si>
  <si>
    <t>60.00.01</t>
  </si>
  <si>
    <t>61.00.72</t>
  </si>
  <si>
    <t>Silviculture Research</t>
  </si>
  <si>
    <t>61.00.81</t>
  </si>
  <si>
    <t>Biodiversity Research</t>
  </si>
  <si>
    <t>62.00.74</t>
  </si>
  <si>
    <t>Wildlife</t>
  </si>
  <si>
    <t>Demarcation Survey</t>
  </si>
  <si>
    <t>63.00.01</t>
  </si>
  <si>
    <t>63.00.11</t>
  </si>
  <si>
    <t>63.00.13</t>
  </si>
  <si>
    <t>Working Plan Survey</t>
  </si>
  <si>
    <t>64.00.01</t>
  </si>
  <si>
    <t>64.00.02</t>
  </si>
  <si>
    <t>64.00.11</t>
  </si>
  <si>
    <t>64.00.13</t>
  </si>
  <si>
    <t>Planning and Statistical Cell</t>
  </si>
  <si>
    <t>65.00.01</t>
  </si>
  <si>
    <t>Forest Protection Schemes</t>
  </si>
  <si>
    <t>66.44.71</t>
  </si>
  <si>
    <t>Forest Protection</t>
  </si>
  <si>
    <t>66.45.71</t>
  </si>
  <si>
    <t>66.46.71</t>
  </si>
  <si>
    <t>66.47.71</t>
  </si>
  <si>
    <t>66.48.71</t>
  </si>
  <si>
    <t>Bio-Diversity  Schemes</t>
  </si>
  <si>
    <t>67.00.82</t>
  </si>
  <si>
    <t>Biodiversity of Kanchendzonga Biosphere Reserve (100% CSS)</t>
  </si>
  <si>
    <t>Forest Conservation, Development and Regeneration</t>
  </si>
  <si>
    <t>Social and Farm Forestry</t>
  </si>
  <si>
    <t>Social Forestry</t>
  </si>
  <si>
    <t>69.45.01</t>
  </si>
  <si>
    <t>69.45.11</t>
  </si>
  <si>
    <t>69.45.13</t>
  </si>
  <si>
    <t>69.46.01</t>
  </si>
  <si>
    <t>69.46.11</t>
  </si>
  <si>
    <t>69.46.13</t>
  </si>
  <si>
    <t>69.47.01</t>
  </si>
  <si>
    <t>69.47.11</t>
  </si>
  <si>
    <t>69.47.13</t>
  </si>
  <si>
    <t>69.48.01</t>
  </si>
  <si>
    <t>69.48.11</t>
  </si>
  <si>
    <t>69.48.13</t>
  </si>
  <si>
    <t>Sericulture</t>
  </si>
  <si>
    <t>70.61.01</t>
  </si>
  <si>
    <t>70.61.11</t>
  </si>
  <si>
    <t>70.61.13</t>
  </si>
  <si>
    <t>70.61.71</t>
  </si>
  <si>
    <t>Sericulture Schemes</t>
  </si>
  <si>
    <t>Aesthetic Forestry</t>
  </si>
  <si>
    <t>70.45.72</t>
  </si>
  <si>
    <t>70.46.72</t>
  </si>
  <si>
    <t>70.47.72</t>
  </si>
  <si>
    <t>70.48.72</t>
  </si>
  <si>
    <t>Plantation Schemes</t>
  </si>
  <si>
    <t>Greening of Ecologically Fragile Area</t>
  </si>
  <si>
    <t>71.44.74</t>
  </si>
  <si>
    <t>Medicinal Plants</t>
  </si>
  <si>
    <t>71.45.71</t>
  </si>
  <si>
    <t>71.46.71</t>
  </si>
  <si>
    <t>71.47.73</t>
  </si>
  <si>
    <t>Regeneration of Conifer Forest area</t>
  </si>
  <si>
    <t>71.48.71</t>
  </si>
  <si>
    <t>Forest Produce</t>
  </si>
  <si>
    <t>Utilisation Circle</t>
  </si>
  <si>
    <t>73.45.01</t>
  </si>
  <si>
    <t>73.45.11</t>
  </si>
  <si>
    <t>73.45.13</t>
  </si>
  <si>
    <t>73.45.72</t>
  </si>
  <si>
    <t>00.00.74</t>
  </si>
  <si>
    <t>00.44.50</t>
  </si>
  <si>
    <t>Wild Life Preservation</t>
  </si>
  <si>
    <t>Chief Wild Life Warden Establishment</t>
  </si>
  <si>
    <t>00.38.01</t>
  </si>
  <si>
    <t>00.38.11</t>
  </si>
  <si>
    <t>00.38.13</t>
  </si>
  <si>
    <t>00.45.71</t>
  </si>
  <si>
    <t>Propagation &amp; Conservation of Wild Life Products</t>
  </si>
  <si>
    <t>00.45.83</t>
  </si>
  <si>
    <t>00.45.85</t>
  </si>
  <si>
    <t>00.46.71</t>
  </si>
  <si>
    <t>00.46.86</t>
  </si>
  <si>
    <t>00.47.71</t>
  </si>
  <si>
    <t>00.47.87</t>
  </si>
  <si>
    <t>Development of Shingba Rhododendron  Sanctuary (100%CSS)</t>
  </si>
  <si>
    <t>00.48.02</t>
  </si>
  <si>
    <t>00.48.71</t>
  </si>
  <si>
    <t>00.48.82</t>
  </si>
  <si>
    <t>00.66.01</t>
  </si>
  <si>
    <t>00.66.11</t>
  </si>
  <si>
    <t>00.66.13</t>
  </si>
  <si>
    <t>00.66.71</t>
  </si>
  <si>
    <t>00.66.81</t>
  </si>
  <si>
    <t>Zoological Park</t>
  </si>
  <si>
    <t>Development of Himalayan Zoological Park</t>
  </si>
  <si>
    <t>61.00.01</t>
  </si>
  <si>
    <t>61.00.02</t>
  </si>
  <si>
    <t>61.00.11</t>
  </si>
  <si>
    <t>61.00.13</t>
  </si>
  <si>
    <t>61.00.21</t>
  </si>
  <si>
    <t>Supplies and Materials</t>
  </si>
  <si>
    <t>Public Gardens</t>
  </si>
  <si>
    <t>00.45.02</t>
  </si>
  <si>
    <t>Environmental Research and Ecological Regeneration</t>
  </si>
  <si>
    <t>00.44.01</t>
  </si>
  <si>
    <t>00.44.13</t>
  </si>
  <si>
    <t>00.44.81</t>
  </si>
  <si>
    <t>Assistance under ENVIS (100%CSS)</t>
  </si>
  <si>
    <t>Conservation Programmes</t>
  </si>
  <si>
    <t>00.00.71</t>
  </si>
  <si>
    <t>Wet Land Conservation</t>
  </si>
  <si>
    <t>00.00.72</t>
  </si>
  <si>
    <t>Research and Ecological Regeneration</t>
  </si>
  <si>
    <t>Botanical Garden at Rumtek</t>
  </si>
  <si>
    <t>60.00.02</t>
  </si>
  <si>
    <t>Research &amp; Ecological Regeneration</t>
  </si>
  <si>
    <t>Prevention &amp; Control of Pollution</t>
  </si>
  <si>
    <t>CAPITAL SECTION</t>
  </si>
  <si>
    <t>DEMAND NO. 12</t>
  </si>
  <si>
    <t>Assistance from Zoo Authority of India  (100% CSS)</t>
  </si>
  <si>
    <t>44</t>
  </si>
  <si>
    <t>66</t>
  </si>
  <si>
    <t>61.00.31</t>
  </si>
  <si>
    <t>00.45.84</t>
  </si>
  <si>
    <t>66.44.81</t>
  </si>
  <si>
    <t>00.46.75</t>
  </si>
  <si>
    <t>Other Taxes and Duties on Commodities and Services</t>
  </si>
  <si>
    <t>Transfer to Reserve Fund/ Deposit Accounts</t>
  </si>
  <si>
    <t>Transfer to Sikkim Ecology Fund</t>
  </si>
  <si>
    <t>00.46.87</t>
  </si>
  <si>
    <t>II. Details of the estimates and the heads under which this grant will be accounted for:</t>
  </si>
  <si>
    <t>Revenue</t>
  </si>
  <si>
    <t>Capital</t>
  </si>
  <si>
    <t>Development of Kyongnosla Alpine Sanctuary (100% CSS)</t>
  </si>
  <si>
    <t>Eco Development of Barsey Rhododendron Sanctuary (NEC)</t>
  </si>
  <si>
    <t>(iii) Collection of Taxes on Commodities &amp; Services</t>
  </si>
  <si>
    <t>Other Taxes and Duties on Commodities &amp;  Services</t>
  </si>
  <si>
    <t>66.44.70</t>
  </si>
  <si>
    <t>00.48.83</t>
  </si>
  <si>
    <t>00.00.81</t>
  </si>
  <si>
    <t>State Pollution Control Board</t>
  </si>
  <si>
    <t>Development of Himalayan Zoological 
Park</t>
  </si>
  <si>
    <t>Management of Wetland-Gurudongmar/ Tsongu/ Phedang (100% CSS)</t>
  </si>
  <si>
    <t>Bird Sanctuary at Rabdentse</t>
  </si>
  <si>
    <t>A - General Services (b) Fiscal Services</t>
  </si>
  <si>
    <t>(d) Administrative Services</t>
  </si>
  <si>
    <t>C - Economic Services (a) Agriculture and Allied Activities</t>
  </si>
  <si>
    <t>C - Capital Accounts of Economic Services</t>
  </si>
  <si>
    <t>Barsey Rhododendron Sanctuary 
(100% CSS)</t>
  </si>
  <si>
    <t>Development of Phangulakha Sanctuary 
(100% CSS)</t>
  </si>
  <si>
    <t>Capital Outlay on Forestry &amp; Wild Life</t>
  </si>
  <si>
    <t>Forestry</t>
  </si>
  <si>
    <t>Integrated Forest Protection Scheme                       
(90:10% CSS)</t>
  </si>
  <si>
    <t>61.00.50</t>
  </si>
  <si>
    <t>66.44.72</t>
  </si>
  <si>
    <t>(i) Science Technology and Environment</t>
  </si>
  <si>
    <t>Silviculture</t>
  </si>
  <si>
    <t>Statistics</t>
  </si>
  <si>
    <t>Farm Forestry</t>
  </si>
  <si>
    <t>Operational Expenses</t>
  </si>
  <si>
    <t>Environmental Forestry and Wildlife</t>
  </si>
  <si>
    <t>Khanchendzonga National Park</t>
  </si>
  <si>
    <t>Maintenance</t>
  </si>
  <si>
    <t>Environmental Forestry &amp; Wild Life</t>
  </si>
  <si>
    <t>Grant in Aid to State Pollution 
Control Board</t>
  </si>
  <si>
    <t>Survey &amp; Utilisation of Forest 
Resources</t>
  </si>
  <si>
    <t>Note:</t>
  </si>
  <si>
    <t>FOREST, ENVIRONMENT AND WILDLIFE MANAGEMENT</t>
  </si>
  <si>
    <t>The above estimate does not include the recoveries shown below which are adjusted in account as reduction in expenditure by debit to 8235- General &amp; Other Reserve Funds, 200-Other Funds, Special Fund for Compensatory Afforestation and  Ecology Fund and  credit to 2406- Forest &amp; Wild Life, 01-Forestry, 901-Deduct amount met from Special Fund and 3435-Ecology and Environment, 03-Environmental Research and Ecological Regeneration, 901- Deduct amount met from Sikkim Ecology Fund respectively</t>
  </si>
  <si>
    <t>66.44.84</t>
  </si>
  <si>
    <t>00.46.88</t>
  </si>
  <si>
    <t>Creation of Banbas Project in Bersay Rhodedendron Sanctuary at Hee Bermiok (NEC)</t>
  </si>
  <si>
    <t>Preservation of Forest Wealth (Grant 
under 13th Finance Commission)</t>
  </si>
  <si>
    <t>Promotion of Sustainable Forest Management (JICA-EAP)</t>
  </si>
  <si>
    <t>2011-12</t>
  </si>
  <si>
    <t>Development of Maenam Sanctuaries            (100% CSS)</t>
  </si>
  <si>
    <t>64.00.50</t>
  </si>
  <si>
    <t>(In Thousands of Rupees)</t>
  </si>
  <si>
    <t>Regulation of Eco-Tourism</t>
  </si>
  <si>
    <t>Schemes Funded under Sikkim Ecology 
Fund</t>
  </si>
  <si>
    <t>2012-13</t>
  </si>
  <si>
    <t>00.00.82</t>
  </si>
  <si>
    <t>Deduct Recoveries of Overpayments</t>
  </si>
  <si>
    <t>Promotion of Sustainable Forest Management (JICA-EAP) (State Share)</t>
  </si>
  <si>
    <t>66.44.73</t>
  </si>
  <si>
    <t>Development of Fambung Lho  Sanctuary (100% CSS)</t>
  </si>
  <si>
    <t>Development of Kitam Sanctuary (100% CSS)</t>
  </si>
  <si>
    <t>Dev.of Khanchendzonga National Park (100% CSS)</t>
  </si>
  <si>
    <t xml:space="preserve">International Flower Festival </t>
  </si>
  <si>
    <t>65.00.50</t>
  </si>
  <si>
    <t>Deduct Amount Met from Ecology
 Fund -(Ecology)</t>
  </si>
  <si>
    <t>Deduct Amount Met from Ecology
 Fund -(Revenue)</t>
  </si>
  <si>
    <t>Deduct Amount Met from Ecology
 Fund -(Capital)</t>
  </si>
  <si>
    <t>Conservation &amp; Management of Khechuperi Wetland (100% CSS)</t>
  </si>
  <si>
    <t>Rec</t>
  </si>
  <si>
    <t>2013-14</t>
  </si>
  <si>
    <t>Forestry and Wild Life , 911- Recoveries of overpayment</t>
  </si>
  <si>
    <t>Special Programme for Rural Development , 911- Recoveries of overpayment</t>
  </si>
  <si>
    <t>66.44.82</t>
  </si>
  <si>
    <t>Integrated Forest Protection Scheme                       
(State share)</t>
  </si>
  <si>
    <t>I. Estimate of the amount required in the year ending 31st March, 2014 to defray the charges in respect of  Forest, Environment and Wildlife Management</t>
  </si>
  <si>
    <t>International Rhododendron Festival (State Share)</t>
  </si>
  <si>
    <t>State Land Use and Environment 
Board</t>
  </si>
  <si>
    <t>Ecological Development of Urban Areas</t>
  </si>
</sst>
</file>

<file path=xl/styles.xml><?xml version="1.0" encoding="utf-8"?>
<styleSheet xmlns="http://schemas.openxmlformats.org/spreadsheetml/2006/main">
  <numFmts count="4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00#"/>
    <numFmt numFmtId="187" formatCode="0#"/>
    <numFmt numFmtId="188" formatCode="##"/>
    <numFmt numFmtId="189" formatCode="0000##"/>
    <numFmt numFmtId="190" formatCode="00000#"/>
    <numFmt numFmtId="191" formatCode="00.00#"/>
    <numFmt numFmtId="192" formatCode="00.###"/>
    <numFmt numFmtId="193" formatCode="00.#0"/>
    <numFmt numFmtId="194" formatCode="00.000"/>
    <numFmt numFmtId="195" formatCode="#0"/>
    <numFmt numFmtId="196" formatCode="00.00"/>
    <numFmt numFmtId="197" formatCode="_-* #,##0.00\ _k_r_-;\-* #,##0.00\ _k_r_-;_-* &quot;-&quot;??\ _k_r_-;_-@_-"/>
    <numFmt numFmtId="198" formatCode="00.0"/>
    <numFmt numFmtId="199" formatCode="00"/>
    <numFmt numFmtId="200" formatCode="0_);\(0\)"/>
    <numFmt numFmtId="201" formatCode="_(* #,##0.0_);_(* \(#,##0.0\);_(* &quot;-&quot;??_);_(@_)"/>
    <numFmt numFmtId="202" formatCode="_(* #,##0_);_(* \(#,##0\);_(* &quot;-&quot;??_);_(@_)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192" fontId="5" fillId="0" borderId="0" xfId="62" applyNumberFormat="1" applyFont="1" applyFill="1" applyBorder="1" applyAlignment="1" applyProtection="1">
      <alignment horizontal="right" vertical="top" wrapText="1"/>
      <protection/>
    </xf>
    <xf numFmtId="0" fontId="5" fillId="0" borderId="0" xfId="62" applyFont="1" applyFill="1" applyBorder="1" applyAlignment="1" applyProtection="1">
      <alignment horizontal="left" vertical="top" wrapText="1"/>
      <protection/>
    </xf>
    <xf numFmtId="189" fontId="4" fillId="0" borderId="0" xfId="57" applyNumberFormat="1" applyFont="1" applyFill="1" applyAlignment="1">
      <alignment horizontal="right" vertical="top" wrapText="1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190" fontId="4" fillId="0" borderId="0" xfId="57" applyNumberFormat="1" applyFont="1" applyFill="1" applyAlignment="1">
      <alignment horizontal="right" vertical="top" wrapText="1"/>
      <protection/>
    </xf>
    <xf numFmtId="0" fontId="4" fillId="0" borderId="0" xfId="57" applyFont="1" applyFill="1" applyAlignment="1">
      <alignment horizontal="right" vertical="top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>
      <alignment horizontal="center"/>
      <protection/>
    </xf>
    <xf numFmtId="0" fontId="4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Font="1" applyFill="1" applyBorder="1">
      <alignment/>
      <protection/>
    </xf>
    <xf numFmtId="0" fontId="4" fillId="0" borderId="0" xfId="57" applyFont="1" applyFill="1" applyAlignment="1">
      <alignment vertical="top" wrapText="1"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 applyBorder="1" applyAlignment="1" applyProtection="1">
      <alignment horizontal="right"/>
      <protection/>
    </xf>
    <xf numFmtId="0" fontId="4" fillId="0" borderId="10" xfId="61" applyFont="1" applyFill="1" applyBorder="1">
      <alignment/>
      <protection/>
    </xf>
    <xf numFmtId="0" fontId="4" fillId="0" borderId="11" xfId="62" applyFont="1" applyFill="1" applyBorder="1" applyAlignment="1" applyProtection="1">
      <alignment horizontal="right" vertical="top" wrapText="1"/>
      <protection/>
    </xf>
    <xf numFmtId="0" fontId="4" fillId="0" borderId="0" xfId="61" applyFont="1" applyFill="1" applyBorder="1" applyProtection="1">
      <alignment/>
      <protection/>
    </xf>
    <xf numFmtId="0" fontId="4" fillId="0" borderId="0" xfId="62" applyFont="1" applyFill="1" applyProtection="1">
      <alignment/>
      <protection/>
    </xf>
    <xf numFmtId="0" fontId="4" fillId="0" borderId="0" xfId="62" applyFont="1" applyFill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top" wrapText="1"/>
      <protection/>
    </xf>
    <xf numFmtId="0" fontId="4" fillId="0" borderId="10" xfId="62" applyFont="1" applyFill="1" applyBorder="1" applyAlignment="1" applyProtection="1">
      <alignment horizontal="right" vertical="top" wrapText="1"/>
      <protection/>
    </xf>
    <xf numFmtId="0" fontId="5" fillId="0" borderId="0" xfId="57" applyFont="1" applyFill="1" applyAlignment="1" applyProtection="1">
      <alignment horizontal="center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195" fontId="4" fillId="0" borderId="0" xfId="57" applyNumberFormat="1" applyFont="1" applyFill="1" applyAlignment="1">
      <alignment horizontal="right" vertical="top" wrapText="1"/>
      <protection/>
    </xf>
    <xf numFmtId="0" fontId="4" fillId="0" borderId="10" xfId="57" applyFont="1" applyFill="1" applyBorder="1" applyAlignment="1">
      <alignment vertical="top" wrapText="1"/>
      <protection/>
    </xf>
    <xf numFmtId="190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 applyAlignment="1">
      <alignment horizontal="left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>
      <alignment horizontal="right" vertical="top" wrapText="1"/>
      <protection/>
    </xf>
    <xf numFmtId="192" fontId="5" fillId="0" borderId="0" xfId="57" applyNumberFormat="1" applyFont="1" applyFill="1" applyAlignment="1">
      <alignment horizontal="right" vertical="top" wrapText="1"/>
      <protection/>
    </xf>
    <xf numFmtId="191" fontId="5" fillId="0" borderId="0" xfId="57" applyNumberFormat="1" applyFont="1" applyFill="1" applyAlignment="1">
      <alignment horizontal="right" vertical="top" wrapText="1"/>
      <protection/>
    </xf>
    <xf numFmtId="186" fontId="5" fillId="0" borderId="0" xfId="57" applyNumberFormat="1" applyFont="1" applyFill="1" applyAlignment="1">
      <alignment horizontal="right" vertical="top" wrapText="1"/>
      <protection/>
    </xf>
    <xf numFmtId="191" fontId="5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>
      <alignment horizontal="right" vertical="top" wrapText="1"/>
      <protection/>
    </xf>
    <xf numFmtId="194" fontId="5" fillId="0" borderId="0" xfId="57" applyNumberFormat="1" applyFont="1" applyFill="1" applyAlignment="1">
      <alignment horizontal="right" vertical="top" wrapText="1"/>
      <protection/>
    </xf>
    <xf numFmtId="193" fontId="4" fillId="0" borderId="0" xfId="57" applyNumberFormat="1" applyFont="1" applyFill="1" applyAlignment="1">
      <alignment horizontal="right" vertical="top" wrapText="1"/>
      <protection/>
    </xf>
    <xf numFmtId="193" fontId="4" fillId="0" borderId="0" xfId="57" applyNumberFormat="1" applyFont="1" applyFill="1" applyBorder="1" applyAlignment="1">
      <alignment horizontal="right" vertical="top" wrapText="1"/>
      <protection/>
    </xf>
    <xf numFmtId="195" fontId="4" fillId="0" borderId="0" xfId="57" applyNumberFormat="1" applyFont="1" applyFill="1" applyBorder="1" applyAlignment="1">
      <alignment horizontal="right" vertical="top" wrapText="1"/>
      <protection/>
    </xf>
    <xf numFmtId="1" fontId="4" fillId="0" borderId="0" xfId="57" applyNumberFormat="1" applyFont="1" applyFill="1" applyAlignment="1">
      <alignment horizontal="right" vertical="top" wrapText="1"/>
      <protection/>
    </xf>
    <xf numFmtId="1" fontId="4" fillId="0" borderId="0" xfId="57" applyNumberFormat="1" applyFont="1" applyFill="1" applyBorder="1" applyAlignment="1">
      <alignment horizontal="right" vertical="top" wrapText="1"/>
      <protection/>
    </xf>
    <xf numFmtId="196" fontId="4" fillId="0" borderId="0" xfId="57" applyNumberFormat="1" applyFont="1" applyFill="1" applyAlignment="1">
      <alignment horizontal="right" vertical="top" wrapText="1"/>
      <protection/>
    </xf>
    <xf numFmtId="196" fontId="4" fillId="0" borderId="0" xfId="57" applyNumberFormat="1" applyFont="1" applyFill="1" applyBorder="1" applyAlignment="1">
      <alignment horizontal="right" vertical="top" wrapText="1"/>
      <protection/>
    </xf>
    <xf numFmtId="194" fontId="5" fillId="0" borderId="0" xfId="57" applyNumberFormat="1" applyFont="1" applyFill="1" applyBorder="1" applyAlignment="1">
      <alignment horizontal="right" vertical="top" wrapText="1"/>
      <protection/>
    </xf>
    <xf numFmtId="187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12" xfId="57" applyFont="1" applyFill="1" applyBorder="1" applyAlignment="1">
      <alignment vertical="top" wrapText="1"/>
      <protection/>
    </xf>
    <xf numFmtId="0" fontId="4" fillId="0" borderId="12" xfId="57" applyFont="1" applyFill="1" applyBorder="1" applyAlignment="1">
      <alignment horizontal="right"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/>
    </xf>
    <xf numFmtId="0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 applyProtection="1">
      <alignment horizontal="justify" vertical="justify" wrapText="1"/>
      <protection/>
    </xf>
    <xf numFmtId="0" fontId="5" fillId="0" borderId="0" xfId="57" applyFont="1" applyFill="1" applyBorder="1" applyAlignment="1">
      <alignment vertical="top" wrapText="1"/>
      <protection/>
    </xf>
    <xf numFmtId="49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10" xfId="57" applyFont="1" applyFill="1" applyBorder="1" applyAlignment="1">
      <alignment horizontal="right"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171" fontId="5" fillId="0" borderId="0" xfId="42" applyFont="1" applyFill="1" applyBorder="1" applyAlignment="1">
      <alignment horizontal="right" vertical="top" wrapText="1"/>
    </xf>
    <xf numFmtId="171" fontId="5" fillId="0" borderId="0" xfId="42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Border="1" applyAlignment="1" applyProtection="1">
      <alignment horizontal="justify" vertical="justify" wrapText="1"/>
      <protection/>
    </xf>
    <xf numFmtId="188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Alignment="1">
      <alignment horizontal="right"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4" fillId="0" borderId="0" xfId="42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>
      <alignment horizontal="right"/>
    </xf>
    <xf numFmtId="0" fontId="4" fillId="0" borderId="11" xfId="57" applyNumberFormat="1" applyFont="1" applyFill="1" applyBorder="1" applyAlignment="1" applyProtection="1">
      <alignment horizontal="right"/>
      <protection/>
    </xf>
    <xf numFmtId="0" fontId="4" fillId="0" borderId="11" xfId="42" applyNumberFormat="1" applyFont="1" applyFill="1" applyBorder="1" applyAlignment="1" applyProtection="1">
      <alignment horizontal="right"/>
      <protection/>
    </xf>
    <xf numFmtId="0" fontId="4" fillId="0" borderId="0" xfId="57" applyFont="1" applyFill="1" applyBorder="1" applyAlignment="1" applyProtection="1">
      <alignment horizontal="left" vertical="justify"/>
      <protection/>
    </xf>
    <xf numFmtId="0" fontId="5" fillId="0" borderId="0" xfId="57" applyNumberFormat="1" applyFont="1" applyFill="1" applyAlignment="1">
      <alignment horizontal="center"/>
      <protection/>
    </xf>
    <xf numFmtId="0" fontId="4" fillId="0" borderId="0" xfId="57" applyNumberFormat="1" applyFont="1" applyFill="1" applyAlignment="1" applyProtection="1">
      <alignment horizontal="left"/>
      <protection/>
    </xf>
    <xf numFmtId="0" fontId="4" fillId="0" borderId="0" xfId="57" applyNumberFormat="1" applyFont="1" applyFill="1">
      <alignment/>
      <protection/>
    </xf>
    <xf numFmtId="0" fontId="4" fillId="0" borderId="0" xfId="57" applyNumberFormat="1" applyFont="1" applyFill="1" applyAlignment="1">
      <alignment horizontal="center"/>
      <protection/>
    </xf>
    <xf numFmtId="0" fontId="5" fillId="0" borderId="0" xfId="57" applyNumberFormat="1" applyFont="1" applyFill="1" applyBorder="1">
      <alignment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4" fillId="0" borderId="10" xfId="61" applyNumberFormat="1" applyFont="1" applyFill="1" applyBorder="1">
      <alignment/>
      <protection/>
    </xf>
    <xf numFmtId="0" fontId="4" fillId="0" borderId="10" xfId="61" applyNumberFormat="1" applyFont="1" applyFill="1" applyBorder="1" applyAlignment="1" applyProtection="1">
      <alignment horizontal="left"/>
      <protection/>
    </xf>
    <xf numFmtId="0" fontId="6" fillId="0" borderId="10" xfId="61" applyNumberFormat="1" applyFont="1" applyFill="1" applyBorder="1" applyAlignment="1" applyProtection="1">
      <alignment horizontal="left"/>
      <protection/>
    </xf>
    <xf numFmtId="0" fontId="6" fillId="0" borderId="10" xfId="61" applyNumberFormat="1" applyFont="1" applyFill="1" applyBorder="1">
      <alignment/>
      <protection/>
    </xf>
    <xf numFmtId="0" fontId="7" fillId="0" borderId="10" xfId="61" applyNumberFormat="1" applyFont="1" applyFill="1" applyBorder="1" applyAlignment="1" applyProtection="1">
      <alignment horizontal="right"/>
      <protection/>
    </xf>
    <xf numFmtId="0" fontId="4" fillId="0" borderId="10" xfId="61" applyNumberFormat="1" applyFont="1" applyFill="1" applyBorder="1" applyAlignment="1" applyProtection="1">
      <alignment horizontal="right"/>
      <protection/>
    </xf>
    <xf numFmtId="0" fontId="4" fillId="0" borderId="0" xfId="61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>
      <alignment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191" fontId="5" fillId="0" borderId="10" xfId="57" applyNumberFormat="1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0" fontId="5" fillId="0" borderId="10" xfId="57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 applyProtection="1">
      <alignment horizontal="justify" vertical="justify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Alignment="1">
      <alignment horizontal="right"/>
      <protection/>
    </xf>
    <xf numFmtId="0" fontId="5" fillId="0" borderId="0" xfId="60" applyNumberFormat="1" applyFont="1" applyFill="1" applyBorder="1" applyAlignment="1">
      <alignment horizontal="center" vertical="top" wrapText="1"/>
      <protection/>
    </xf>
    <xf numFmtId="171" fontId="4" fillId="0" borderId="0" xfId="42" applyFont="1" applyFill="1" applyBorder="1" applyAlignment="1" applyProtection="1">
      <alignment horizontal="right" wrapText="1"/>
      <protection/>
    </xf>
    <xf numFmtId="171" fontId="4" fillId="0" borderId="0" xfId="42" applyFont="1" applyFill="1" applyAlignment="1">
      <alignment horizontal="right" wrapText="1"/>
    </xf>
    <xf numFmtId="171" fontId="4" fillId="0" borderId="10" xfId="42" applyFont="1" applyFill="1" applyBorder="1" applyAlignment="1" applyProtection="1">
      <alignment horizontal="right" wrapText="1"/>
      <protection/>
    </xf>
    <xf numFmtId="171" fontId="4" fillId="0" borderId="0" xfId="42" applyFont="1" applyFill="1" applyAlignment="1" applyProtection="1">
      <alignment horizontal="right" wrapText="1"/>
      <protection/>
    </xf>
    <xf numFmtId="171" fontId="4" fillId="0" borderId="0" xfId="42" applyFont="1" applyFill="1" applyBorder="1" applyAlignment="1">
      <alignment horizontal="right" wrapText="1"/>
    </xf>
    <xf numFmtId="171" fontId="4" fillId="0" borderId="10" xfId="42" applyFont="1" applyFill="1" applyBorder="1" applyAlignment="1">
      <alignment horizontal="right" wrapText="1"/>
    </xf>
    <xf numFmtId="192" fontId="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1" fontId="4" fillId="0" borderId="0" xfId="42" applyFont="1" applyFill="1" applyBorder="1" applyAlignment="1" applyProtection="1">
      <alignment horizontal="right"/>
      <protection/>
    </xf>
    <xf numFmtId="0" fontId="4" fillId="0" borderId="11" xfId="57" applyFont="1" applyFill="1" applyBorder="1" applyAlignment="1">
      <alignment vertical="top" wrapText="1"/>
      <protection/>
    </xf>
    <xf numFmtId="0" fontId="4" fillId="0" borderId="11" xfId="57" applyFont="1" applyFill="1" applyBorder="1" applyAlignment="1" applyProtection="1">
      <alignment horizontal="left" vertical="top" wrapText="1"/>
      <protection/>
    </xf>
    <xf numFmtId="171" fontId="4" fillId="0" borderId="11" xfId="42" applyFont="1" applyFill="1" applyBorder="1" applyAlignment="1" applyProtection="1">
      <alignment horizontal="right" wrapText="1"/>
      <protection/>
    </xf>
    <xf numFmtId="202" fontId="4" fillId="0" borderId="0" xfId="57" applyNumberFormat="1" applyFont="1" applyFill="1" applyAlignment="1">
      <alignment horizontal="right"/>
      <protection/>
    </xf>
    <xf numFmtId="202" fontId="4" fillId="0" borderId="0" xfId="57" applyNumberFormat="1" applyFont="1" applyFill="1" applyBorder="1" applyAlignment="1" applyProtection="1">
      <alignment horizontal="right"/>
      <protection/>
    </xf>
    <xf numFmtId="202" fontId="4" fillId="0" borderId="0" xfId="57" applyNumberFormat="1" applyFont="1" applyFill="1" applyAlignment="1" applyProtection="1">
      <alignment horizontal="right"/>
      <protection/>
    </xf>
    <xf numFmtId="202" fontId="4" fillId="0" borderId="0" xfId="57" applyNumberFormat="1" applyFont="1" applyFill="1" applyBorder="1" applyAlignment="1">
      <alignment horizontal="right"/>
      <protection/>
    </xf>
    <xf numFmtId="190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171" fontId="4" fillId="0" borderId="0" xfId="42" applyNumberFormat="1" applyFont="1" applyFill="1" applyAlignment="1">
      <alignment horizontal="right" wrapText="1"/>
    </xf>
    <xf numFmtId="171" fontId="4" fillId="0" borderId="0" xfId="42" applyNumberFormat="1" applyFont="1" applyFill="1" applyAlignment="1" applyProtection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171" fontId="4" fillId="0" borderId="12" xfId="42" applyFont="1" applyFill="1" applyBorder="1" applyAlignment="1">
      <alignment horizontal="right" wrapText="1"/>
    </xf>
    <xf numFmtId="0" fontId="4" fillId="0" borderId="12" xfId="42" applyNumberFormat="1" applyFont="1" applyFill="1" applyBorder="1" applyAlignment="1">
      <alignment horizontal="right" wrapText="1"/>
    </xf>
    <xf numFmtId="171" fontId="4" fillId="0" borderId="12" xfId="42" applyFont="1" applyFill="1" applyBorder="1" applyAlignment="1" applyProtection="1">
      <alignment horizontal="right" wrapText="1"/>
      <protection/>
    </xf>
    <xf numFmtId="0" fontId="4" fillId="0" borderId="12" xfId="57" applyNumberFormat="1" applyFont="1" applyFill="1" applyBorder="1" applyAlignment="1" applyProtection="1">
      <alignment horizontal="right"/>
      <protection/>
    </xf>
    <xf numFmtId="186" fontId="5" fillId="0" borderId="0" xfId="57" applyNumberFormat="1" applyFont="1" applyFill="1" applyBorder="1" applyAlignment="1">
      <alignment horizontal="right" vertical="top" wrapText="1"/>
      <protection/>
    </xf>
    <xf numFmtId="193" fontId="4" fillId="0" borderId="10" xfId="57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 vertical="justify"/>
    </xf>
    <xf numFmtId="0" fontId="4" fillId="0" borderId="0" xfId="0" applyNumberFormat="1" applyFont="1" applyFill="1" applyBorder="1" applyAlignment="1">
      <alignment vertical="justify"/>
    </xf>
    <xf numFmtId="0" fontId="4" fillId="0" borderId="11" xfId="62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Border="1" applyAlignment="1" applyProtection="1">
      <alignment horizontal="left"/>
      <protection/>
    </xf>
    <xf numFmtId="0" fontId="4" fillId="0" borderId="0" xfId="62" applyFont="1" applyFill="1" applyBorder="1" applyAlignment="1" applyProtection="1">
      <alignment horizontal="left" vertical="top" wrapText="1"/>
      <protection/>
    </xf>
    <xf numFmtId="0" fontId="4" fillId="0" borderId="10" xfId="62" applyFont="1" applyFill="1" applyBorder="1" applyAlignment="1" applyProtection="1">
      <alignment horizontal="left" vertical="top" wrapText="1"/>
      <protection/>
    </xf>
    <xf numFmtId="0" fontId="4" fillId="0" borderId="10" xfId="61" applyFont="1" applyFill="1" applyBorder="1" applyAlignment="1" applyProtection="1">
      <alignment horizontal="left"/>
      <protection/>
    </xf>
    <xf numFmtId="171" fontId="4" fillId="0" borderId="0" xfId="42" applyFont="1" applyFill="1" applyBorder="1" applyAlignment="1">
      <alignment/>
    </xf>
    <xf numFmtId="0" fontId="4" fillId="0" borderId="12" xfId="57" applyNumberFormat="1" applyFont="1" applyFill="1" applyBorder="1" applyAlignment="1">
      <alignment horizontal="right"/>
      <protection/>
    </xf>
    <xf numFmtId="0" fontId="4" fillId="0" borderId="0" xfId="60" applyFont="1" applyFill="1" applyBorder="1" applyAlignment="1">
      <alignment vertical="top" wrapText="1"/>
      <protection/>
    </xf>
    <xf numFmtId="0" fontId="4" fillId="0" borderId="0" xfId="57" applyFont="1" applyFill="1" applyBorder="1" applyAlignment="1" applyProtection="1">
      <alignment horizontal="left" wrapText="1"/>
      <protection/>
    </xf>
    <xf numFmtId="187" fontId="4" fillId="0" borderId="10" xfId="57" applyNumberFormat="1" applyFont="1" applyFill="1" applyBorder="1" applyAlignment="1">
      <alignment horizontal="right" vertical="top" wrapText="1"/>
      <protection/>
    </xf>
    <xf numFmtId="1" fontId="4" fillId="0" borderId="0" xfId="60" applyNumberFormat="1" applyFont="1" applyFill="1" applyBorder="1" applyAlignment="1">
      <alignment vertical="top"/>
      <protection/>
    </xf>
    <xf numFmtId="0" fontId="5" fillId="0" borderId="10" xfId="57" applyNumberFormat="1" applyFont="1" applyFill="1" applyBorder="1" applyAlignment="1" applyProtection="1">
      <alignment horizontal="left" vertical="top" wrapText="1"/>
      <protection/>
    </xf>
    <xf numFmtId="0" fontId="4" fillId="0" borderId="10" xfId="57" applyNumberFormat="1" applyFont="1" applyFill="1" applyBorder="1">
      <alignment/>
      <protection/>
    </xf>
    <xf numFmtId="0" fontId="4" fillId="0" borderId="10" xfId="58" applyFont="1" applyFill="1" applyBorder="1" applyAlignment="1" applyProtection="1">
      <alignment horizontal="left" vertical="top" wrapText="1"/>
      <protection/>
    </xf>
    <xf numFmtId="0" fontId="4" fillId="0" borderId="10" xfId="57" applyNumberFormat="1" applyFont="1" applyFill="1" applyBorder="1" applyAlignment="1">
      <alignment horizontal="right"/>
      <protection/>
    </xf>
    <xf numFmtId="0" fontId="4" fillId="0" borderId="0" xfId="61" applyNumberFormat="1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justify" vertical="justify"/>
      <protection/>
    </xf>
    <xf numFmtId="0" fontId="4" fillId="0" borderId="0" xfId="0" applyFont="1" applyFill="1" applyBorder="1" applyAlignment="1">
      <alignment vertical="justify"/>
    </xf>
    <xf numFmtId="0" fontId="4" fillId="0" borderId="0" xfId="0" applyNumberFormat="1" applyFont="1" applyFill="1" applyBorder="1" applyAlignment="1">
      <alignment vertical="justify"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0" xfId="59" applyFont="1" applyFill="1" applyAlignment="1" applyProtection="1">
      <alignment horizontal="left" vertical="top" wrapText="1"/>
      <protection/>
    </xf>
    <xf numFmtId="0" fontId="4" fillId="0" borderId="0" xfId="59" applyNumberFormat="1" applyFont="1" applyFill="1" applyAlignment="1" applyProtection="1">
      <alignment horizontal="left" vertical="top" wrapText="1"/>
      <protection/>
    </xf>
    <xf numFmtId="0" fontId="4" fillId="0" borderId="11" xfId="61" applyNumberFormat="1" applyFont="1" applyFill="1" applyBorder="1" applyAlignment="1" applyProtection="1">
      <alignment horizontal="center"/>
      <protection/>
    </xf>
    <xf numFmtId="190" fontId="4" fillId="0" borderId="10" xfId="57" applyNumberFormat="1" applyFont="1" applyFill="1" applyBorder="1" applyAlignment="1">
      <alignment horizontal="right" vertical="top" wrapText="1"/>
      <protection/>
    </xf>
    <xf numFmtId="190" fontId="4" fillId="0" borderId="11" xfId="57" applyNumberFormat="1" applyFont="1" applyFill="1" applyBorder="1" applyAlignment="1">
      <alignment horizontal="right" vertical="top" wrapText="1"/>
      <protection/>
    </xf>
    <xf numFmtId="194" fontId="4" fillId="0" borderId="0" xfId="57" applyNumberFormat="1" applyFont="1" applyFill="1" applyBorder="1" applyAlignment="1">
      <alignment horizontal="right" vertical="top" wrapText="1"/>
      <protection/>
    </xf>
    <xf numFmtId="189" fontId="4" fillId="0" borderId="0" xfId="57" applyNumberFormat="1" applyFont="1" applyFill="1" applyBorder="1" applyAlignment="1">
      <alignment horizontal="right" vertical="top" wrapText="1"/>
      <protection/>
    </xf>
    <xf numFmtId="49" fontId="4" fillId="0" borderId="10" xfId="57" applyNumberFormat="1" applyFont="1" applyFill="1" applyBorder="1" applyAlignment="1">
      <alignment horizontal="right" vertical="top" wrapText="1"/>
      <protection/>
    </xf>
    <xf numFmtId="190" fontId="4" fillId="0" borderId="10" xfId="58" applyNumberFormat="1" applyFont="1" applyFill="1" applyBorder="1" applyAlignment="1">
      <alignment horizontal="right" vertical="top" wrapText="1"/>
      <protection/>
    </xf>
    <xf numFmtId="194" fontId="4" fillId="0" borderId="10" xfId="57" applyNumberFormat="1" applyFont="1" applyFill="1" applyBorder="1" applyAlignment="1">
      <alignment horizontal="right" vertical="top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2004-05_2.6.04_1st supp. vol. II" xfId="58"/>
    <cellStyle name="Normal_BUDGET FOR  03-04 10-02-03" xfId="59"/>
    <cellStyle name="Normal_budget for 03-04" xfId="60"/>
    <cellStyle name="Normal_BUDGET-2000" xfId="61"/>
    <cellStyle name="Normal_budgetDocNIC02-0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\Copy%20of%20budget2008-21_2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udget\Copy%20of%20budget2008-21_2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\Copy%20of%20budget2008-21_2\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udget\Copy%20of%20budget2008-21_2\Budget%202004-05\budget%20for%202004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Sheet1"/>
      <sheetName val="RECEIPT"/>
      <sheetName val="AFS-DIS"/>
      <sheetName val="total"/>
      <sheetName val="AFS-RC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53"/>
  <sheetViews>
    <sheetView tabSelected="1" view="pageBreakPreview" zoomScaleNormal="85" zoomScaleSheetLayoutView="100" zoomScalePageLayoutView="0" workbookViewId="0" topLeftCell="A1">
      <selection activeCell="I11" sqref="I11"/>
    </sheetView>
  </sheetViews>
  <sheetFormatPr defaultColWidth="12.421875" defaultRowHeight="12.75"/>
  <cols>
    <col min="1" max="1" width="6.421875" style="15" customWidth="1"/>
    <col min="2" max="2" width="8.140625" style="6" customWidth="1"/>
    <col min="3" max="3" width="34.57421875" style="9" customWidth="1"/>
    <col min="4" max="4" width="8.57421875" style="76" customWidth="1"/>
    <col min="5" max="5" width="9.421875" style="76" customWidth="1"/>
    <col min="6" max="6" width="8.421875" style="9" customWidth="1"/>
    <col min="7" max="7" width="8.57421875" style="9" customWidth="1"/>
    <col min="8" max="8" width="8.57421875" style="76" customWidth="1"/>
    <col min="9" max="9" width="8.421875" style="76" customWidth="1"/>
    <col min="10" max="10" width="8.57421875" style="76" customWidth="1"/>
    <col min="11" max="11" width="9.140625" style="76" customWidth="1"/>
    <col min="12" max="12" width="8.421875" style="76" customWidth="1"/>
    <col min="13" max="16384" width="12.421875" style="9" customWidth="1"/>
  </cols>
  <sheetData>
    <row r="1" spans="1:12" ht="13.5" customHeight="1">
      <c r="A1" s="151" t="s">
        <v>243</v>
      </c>
      <c r="B1" s="151"/>
      <c r="C1" s="151"/>
      <c r="D1" s="151"/>
      <c r="E1" s="151"/>
      <c r="F1" s="151"/>
      <c r="G1" s="151"/>
      <c r="H1" s="151"/>
      <c r="I1" s="151"/>
      <c r="J1" s="152"/>
      <c r="K1" s="151"/>
      <c r="L1" s="151"/>
    </row>
    <row r="2" spans="1:12" ht="13.5" customHeight="1">
      <c r="A2" s="10"/>
      <c r="B2" s="17"/>
      <c r="C2" s="10"/>
      <c r="D2" s="79"/>
      <c r="E2" s="79" t="s">
        <v>194</v>
      </c>
      <c r="F2" s="10"/>
      <c r="G2" s="10"/>
      <c r="H2" s="79"/>
      <c r="I2" s="79"/>
      <c r="J2" s="79"/>
      <c r="K2" s="79"/>
      <c r="L2" s="79"/>
    </row>
    <row r="3" spans="1:12" ht="12" customHeight="1">
      <c r="A3" s="10"/>
      <c r="B3" s="17"/>
      <c r="C3" s="10"/>
      <c r="D3" s="79"/>
      <c r="E3" s="79"/>
      <c r="F3" s="10"/>
      <c r="G3" s="10"/>
      <c r="H3" s="79"/>
      <c r="I3" s="79"/>
      <c r="J3" s="79"/>
      <c r="K3" s="79"/>
      <c r="L3" s="79"/>
    </row>
    <row r="4" spans="1:12" ht="13.5" customHeight="1">
      <c r="A4" s="7"/>
      <c r="B4" s="32"/>
      <c r="C4" s="8"/>
      <c r="D4" s="98" t="s">
        <v>220</v>
      </c>
      <c r="F4" s="13"/>
      <c r="G4" s="14"/>
      <c r="H4" s="78"/>
      <c r="I4" s="78"/>
      <c r="J4" s="78"/>
      <c r="K4" s="78"/>
      <c r="L4" s="78"/>
    </row>
    <row r="5" spans="1:12" ht="13.5" customHeight="1">
      <c r="A5" s="7"/>
      <c r="B5" s="32"/>
      <c r="C5" s="8"/>
      <c r="D5" s="99" t="s">
        <v>211</v>
      </c>
      <c r="E5" s="100">
        <v>2045</v>
      </c>
      <c r="F5" s="153" t="s">
        <v>212</v>
      </c>
      <c r="G5" s="153"/>
      <c r="H5" s="153"/>
      <c r="I5" s="153"/>
      <c r="J5" s="154"/>
      <c r="K5" s="153"/>
      <c r="L5" s="153"/>
    </row>
    <row r="6" spans="1:12" ht="13.5" customHeight="1">
      <c r="A6" s="7"/>
      <c r="B6" s="32"/>
      <c r="C6" s="8"/>
      <c r="D6" s="11" t="s">
        <v>221</v>
      </c>
      <c r="E6" s="12"/>
      <c r="F6" s="13"/>
      <c r="G6" s="14"/>
      <c r="H6" s="78"/>
      <c r="I6" s="78"/>
      <c r="J6" s="78"/>
      <c r="K6" s="78"/>
      <c r="L6" s="78"/>
    </row>
    <row r="7" spans="4:6" ht="13.5" customHeight="1">
      <c r="D7" s="68" t="s">
        <v>222</v>
      </c>
      <c r="E7" s="74">
        <v>2402</v>
      </c>
      <c r="F7" s="16" t="s">
        <v>0</v>
      </c>
    </row>
    <row r="8" spans="4:7" ht="13.5" customHeight="1">
      <c r="D8" s="68"/>
      <c r="E8" s="74">
        <v>2406</v>
      </c>
      <c r="F8" s="75" t="s">
        <v>1</v>
      </c>
      <c r="G8" s="76"/>
    </row>
    <row r="9" spans="4:7" ht="13.5" customHeight="1">
      <c r="D9" s="68" t="s">
        <v>231</v>
      </c>
      <c r="E9" s="74">
        <v>3435</v>
      </c>
      <c r="F9" s="75" t="s">
        <v>2</v>
      </c>
      <c r="G9" s="76"/>
    </row>
    <row r="10" spans="4:7" ht="13.5" customHeight="1">
      <c r="D10" s="68" t="s">
        <v>223</v>
      </c>
      <c r="E10" s="77"/>
      <c r="F10" s="76"/>
      <c r="G10" s="76"/>
    </row>
    <row r="11" spans="4:7" ht="13.5" customHeight="1">
      <c r="D11" s="68" t="s">
        <v>3</v>
      </c>
      <c r="E11" s="74">
        <v>4406</v>
      </c>
      <c r="F11" s="75" t="s">
        <v>226</v>
      </c>
      <c r="G11" s="76"/>
    </row>
    <row r="12" spans="4:7" ht="12" customHeight="1">
      <c r="D12" s="68"/>
      <c r="E12" s="74"/>
      <c r="F12" s="75"/>
      <c r="G12" s="76"/>
    </row>
    <row r="13" spans="1:7" ht="13.5" customHeight="1">
      <c r="A13" s="33" t="s">
        <v>276</v>
      </c>
      <c r="D13" s="68"/>
      <c r="F13" s="75"/>
      <c r="G13" s="76"/>
    </row>
    <row r="14" spans="4:7" ht="13.5" customHeight="1">
      <c r="D14" s="78"/>
      <c r="E14" s="79" t="s">
        <v>207</v>
      </c>
      <c r="F14" s="79" t="s">
        <v>208</v>
      </c>
      <c r="G14" s="79" t="s">
        <v>11</v>
      </c>
    </row>
    <row r="15" spans="4:7" ht="13.5" customHeight="1">
      <c r="D15" s="80" t="s">
        <v>4</v>
      </c>
      <c r="E15" s="79">
        <f>L417</f>
        <v>1742576</v>
      </c>
      <c r="F15" s="79">
        <f>L437</f>
        <v>58646</v>
      </c>
      <c r="G15" s="79">
        <f>F15+E15</f>
        <v>1801222</v>
      </c>
    </row>
    <row r="16" spans="1:7" ht="13.5" customHeight="1">
      <c r="A16" s="16" t="s">
        <v>206</v>
      </c>
      <c r="F16" s="76"/>
      <c r="G16" s="76"/>
    </row>
    <row r="17" spans="3:12" ht="13.5" customHeight="1">
      <c r="C17" s="18"/>
      <c r="D17" s="81"/>
      <c r="E17" s="81"/>
      <c r="F17" s="81"/>
      <c r="G17" s="81"/>
      <c r="H17" s="81"/>
      <c r="I17" s="82"/>
      <c r="J17" s="83"/>
      <c r="K17" s="84"/>
      <c r="L17" s="85" t="s">
        <v>253</v>
      </c>
    </row>
    <row r="18" spans="1:12" s="21" customFormat="1" ht="12.75">
      <c r="A18" s="132"/>
      <c r="B18" s="19"/>
      <c r="C18" s="133"/>
      <c r="D18" s="155" t="s">
        <v>5</v>
      </c>
      <c r="E18" s="155"/>
      <c r="F18" s="147" t="s">
        <v>6</v>
      </c>
      <c r="G18" s="147"/>
      <c r="H18" s="147" t="s">
        <v>7</v>
      </c>
      <c r="I18" s="147"/>
      <c r="J18" s="147" t="s">
        <v>6</v>
      </c>
      <c r="K18" s="147"/>
      <c r="L18" s="147"/>
    </row>
    <row r="19" spans="1:12" s="21" customFormat="1" ht="12.75">
      <c r="A19" s="134"/>
      <c r="B19" s="23"/>
      <c r="C19" s="133" t="s">
        <v>8</v>
      </c>
      <c r="D19" s="147" t="s">
        <v>250</v>
      </c>
      <c r="E19" s="147"/>
      <c r="F19" s="147" t="s">
        <v>256</v>
      </c>
      <c r="G19" s="147"/>
      <c r="H19" s="147" t="s">
        <v>256</v>
      </c>
      <c r="I19" s="147"/>
      <c r="J19" s="147" t="s">
        <v>271</v>
      </c>
      <c r="K19" s="147"/>
      <c r="L19" s="147"/>
    </row>
    <row r="20" spans="1:12" s="21" customFormat="1" ht="12.75">
      <c r="A20" s="135"/>
      <c r="B20" s="24"/>
      <c r="C20" s="136"/>
      <c r="D20" s="86" t="s">
        <v>9</v>
      </c>
      <c r="E20" s="86" t="s">
        <v>10</v>
      </c>
      <c r="F20" s="86" t="s">
        <v>9</v>
      </c>
      <c r="G20" s="86" t="s">
        <v>10</v>
      </c>
      <c r="H20" s="86" t="s">
        <v>9</v>
      </c>
      <c r="I20" s="86" t="s">
        <v>10</v>
      </c>
      <c r="J20" s="86" t="s">
        <v>9</v>
      </c>
      <c r="K20" s="86" t="s">
        <v>10</v>
      </c>
      <c r="L20" s="86" t="s">
        <v>11</v>
      </c>
    </row>
    <row r="21" spans="1:12" s="21" customFormat="1" ht="12" customHeight="1">
      <c r="A21" s="22"/>
      <c r="B21" s="23"/>
      <c r="C21" s="20"/>
      <c r="D21" s="87"/>
      <c r="E21" s="87"/>
      <c r="F21" s="87"/>
      <c r="G21" s="87"/>
      <c r="H21" s="87"/>
      <c r="I21" s="87"/>
      <c r="J21" s="87"/>
      <c r="K21" s="87"/>
      <c r="L21" s="87"/>
    </row>
    <row r="22" spans="3:7" ht="13.5" customHeight="1">
      <c r="C22" s="34" t="s">
        <v>12</v>
      </c>
      <c r="F22" s="76"/>
      <c r="G22" s="76"/>
    </row>
    <row r="23" spans="1:7" ht="25.5">
      <c r="A23" s="15" t="s">
        <v>13</v>
      </c>
      <c r="B23" s="35">
        <v>2045</v>
      </c>
      <c r="C23" s="26" t="s">
        <v>202</v>
      </c>
      <c r="F23" s="76"/>
      <c r="G23" s="76"/>
    </row>
    <row r="24" spans="2:12" ht="25.5">
      <c r="B24" s="36">
        <v>0.797</v>
      </c>
      <c r="C24" s="26" t="s">
        <v>203</v>
      </c>
      <c r="D24" s="65"/>
      <c r="E24" s="65"/>
      <c r="F24" s="65"/>
      <c r="G24" s="65"/>
      <c r="H24" s="65"/>
      <c r="I24" s="65"/>
      <c r="J24" s="65"/>
      <c r="K24" s="65"/>
      <c r="L24" s="65"/>
    </row>
    <row r="25" spans="2:12" ht="12.75">
      <c r="B25" s="5" t="s">
        <v>187</v>
      </c>
      <c r="C25" s="4" t="s">
        <v>204</v>
      </c>
      <c r="D25" s="76">
        <v>15000</v>
      </c>
      <c r="E25" s="89">
        <v>80000</v>
      </c>
      <c r="F25" s="102">
        <v>0</v>
      </c>
      <c r="G25" s="89">
        <v>200000</v>
      </c>
      <c r="H25" s="102">
        <v>0</v>
      </c>
      <c r="I25" s="89">
        <v>200000</v>
      </c>
      <c r="J25" s="102">
        <v>0</v>
      </c>
      <c r="K25" s="89">
        <f>300000</f>
        <v>300000</v>
      </c>
      <c r="L25" s="89">
        <f>SUM(J25:K25)</f>
        <v>300000</v>
      </c>
    </row>
    <row r="26" spans="1:12" ht="25.5">
      <c r="A26" s="15" t="s">
        <v>11</v>
      </c>
      <c r="B26" s="36">
        <v>0.797</v>
      </c>
      <c r="C26" s="26" t="s">
        <v>203</v>
      </c>
      <c r="D26" s="125">
        <f aca="true" t="shared" si="0" ref="D26:L26">SUM(D25)</f>
        <v>15000</v>
      </c>
      <c r="E26" s="125">
        <f t="shared" si="0"/>
        <v>80000</v>
      </c>
      <c r="F26" s="124">
        <f t="shared" si="0"/>
        <v>0</v>
      </c>
      <c r="G26" s="125">
        <f t="shared" si="0"/>
        <v>200000</v>
      </c>
      <c r="H26" s="124">
        <f t="shared" si="0"/>
        <v>0</v>
      </c>
      <c r="I26" s="125">
        <f t="shared" si="0"/>
        <v>200000</v>
      </c>
      <c r="J26" s="124">
        <f t="shared" si="0"/>
        <v>0</v>
      </c>
      <c r="K26" s="125">
        <f t="shared" si="0"/>
        <v>300000</v>
      </c>
      <c r="L26" s="125">
        <f t="shared" si="0"/>
        <v>300000</v>
      </c>
    </row>
    <row r="27" spans="1:12" ht="25.5">
      <c r="A27" s="15" t="s">
        <v>11</v>
      </c>
      <c r="B27" s="35">
        <v>2045</v>
      </c>
      <c r="C27" s="26" t="s">
        <v>202</v>
      </c>
      <c r="D27" s="125">
        <f aca="true" t="shared" si="1" ref="D27:L27">D25</f>
        <v>15000</v>
      </c>
      <c r="E27" s="125">
        <f t="shared" si="1"/>
        <v>80000</v>
      </c>
      <c r="F27" s="124">
        <f t="shared" si="1"/>
        <v>0</v>
      </c>
      <c r="G27" s="125">
        <f t="shared" si="1"/>
        <v>200000</v>
      </c>
      <c r="H27" s="124">
        <f t="shared" si="1"/>
        <v>0</v>
      </c>
      <c r="I27" s="125">
        <f t="shared" si="1"/>
        <v>200000</v>
      </c>
      <c r="J27" s="124">
        <f t="shared" si="1"/>
        <v>0</v>
      </c>
      <c r="K27" s="125">
        <f>K25</f>
        <v>300000</v>
      </c>
      <c r="L27" s="125">
        <f t="shared" si="1"/>
        <v>300000</v>
      </c>
    </row>
    <row r="28" spans="3:12" ht="12" customHeight="1">
      <c r="C28" s="25"/>
      <c r="D28" s="65"/>
      <c r="E28" s="65"/>
      <c r="F28" s="65"/>
      <c r="G28" s="65"/>
      <c r="H28" s="65"/>
      <c r="I28" s="65"/>
      <c r="J28" s="65"/>
      <c r="K28" s="65"/>
      <c r="L28" s="65"/>
    </row>
    <row r="29" spans="1:12" ht="13.5" customHeight="1">
      <c r="A29" s="15" t="s">
        <v>13</v>
      </c>
      <c r="B29" s="35">
        <v>2402</v>
      </c>
      <c r="C29" s="26" t="s">
        <v>0</v>
      </c>
      <c r="D29" s="65"/>
      <c r="E29" s="65"/>
      <c r="F29" s="65"/>
      <c r="G29" s="65"/>
      <c r="H29" s="65"/>
      <c r="I29" s="65"/>
      <c r="J29" s="65"/>
      <c r="K29" s="65"/>
      <c r="L29" s="65"/>
    </row>
    <row r="30" spans="2:12" ht="13.5" customHeight="1">
      <c r="B30" s="37">
        <v>0.001</v>
      </c>
      <c r="C30" s="26" t="s">
        <v>14</v>
      </c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13.5" customHeight="1">
      <c r="A31" s="7"/>
      <c r="B31" s="32">
        <v>13</v>
      </c>
      <c r="C31" s="27" t="s">
        <v>15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3.5" customHeight="1">
      <c r="A32" s="7"/>
      <c r="B32" s="32">
        <v>44</v>
      </c>
      <c r="C32" s="27" t="s">
        <v>16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3.5" customHeight="1">
      <c r="A33" s="30"/>
      <c r="B33" s="156" t="s">
        <v>17</v>
      </c>
      <c r="C33" s="59" t="s">
        <v>18</v>
      </c>
      <c r="D33" s="90">
        <v>5053</v>
      </c>
      <c r="E33" s="90">
        <v>4278</v>
      </c>
      <c r="F33" s="90">
        <v>5401</v>
      </c>
      <c r="G33" s="90">
        <v>4187</v>
      </c>
      <c r="H33" s="90">
        <v>5401</v>
      </c>
      <c r="I33" s="90">
        <v>4187</v>
      </c>
      <c r="J33" s="90">
        <v>5000</v>
      </c>
      <c r="K33" s="90">
        <v>4090</v>
      </c>
      <c r="L33" s="90">
        <f>SUM(J33:K33)</f>
        <v>9090</v>
      </c>
    </row>
    <row r="34" spans="1:12" ht="15" customHeight="1">
      <c r="A34" s="110"/>
      <c r="B34" s="157" t="s">
        <v>19</v>
      </c>
      <c r="C34" s="111" t="s">
        <v>20</v>
      </c>
      <c r="D34" s="112">
        <v>0</v>
      </c>
      <c r="E34" s="121">
        <v>46</v>
      </c>
      <c r="F34" s="112">
        <v>0</v>
      </c>
      <c r="G34" s="121">
        <v>80</v>
      </c>
      <c r="H34" s="112">
        <v>0</v>
      </c>
      <c r="I34" s="121">
        <v>80</v>
      </c>
      <c r="J34" s="112">
        <v>0</v>
      </c>
      <c r="K34" s="121">
        <v>80</v>
      </c>
      <c r="L34" s="121">
        <f>SUM(J34:K34)</f>
        <v>80</v>
      </c>
    </row>
    <row r="35" spans="1:12" ht="15" customHeight="1">
      <c r="A35" s="7"/>
      <c r="B35" s="31" t="s">
        <v>21</v>
      </c>
      <c r="C35" s="27" t="s">
        <v>22</v>
      </c>
      <c r="D35" s="101">
        <v>0</v>
      </c>
      <c r="E35" s="91">
        <v>490</v>
      </c>
      <c r="F35" s="101">
        <v>0</v>
      </c>
      <c r="G35" s="91">
        <v>530</v>
      </c>
      <c r="H35" s="101">
        <v>0</v>
      </c>
      <c r="I35" s="91">
        <v>530</v>
      </c>
      <c r="J35" s="101">
        <v>0</v>
      </c>
      <c r="K35" s="91">
        <v>530</v>
      </c>
      <c r="L35" s="91">
        <f>SUM(J35:K35)</f>
        <v>530</v>
      </c>
    </row>
    <row r="36" spans="1:12" ht="15" customHeight="1">
      <c r="A36" s="7" t="s">
        <v>11</v>
      </c>
      <c r="B36" s="32">
        <v>44</v>
      </c>
      <c r="C36" s="27" t="s">
        <v>16</v>
      </c>
      <c r="D36" s="123">
        <f aca="true" t="shared" si="2" ref="D36:L36">SUM(D33:D35)</f>
        <v>5053</v>
      </c>
      <c r="E36" s="123">
        <f t="shared" si="2"/>
        <v>4814</v>
      </c>
      <c r="F36" s="123">
        <f t="shared" si="2"/>
        <v>5401</v>
      </c>
      <c r="G36" s="123">
        <f t="shared" si="2"/>
        <v>4797</v>
      </c>
      <c r="H36" s="123">
        <f t="shared" si="2"/>
        <v>5401</v>
      </c>
      <c r="I36" s="123">
        <f t="shared" si="2"/>
        <v>4797</v>
      </c>
      <c r="J36" s="123">
        <f t="shared" si="2"/>
        <v>5000</v>
      </c>
      <c r="K36" s="123">
        <f t="shared" si="2"/>
        <v>4700</v>
      </c>
      <c r="L36" s="123">
        <f t="shared" si="2"/>
        <v>9700</v>
      </c>
    </row>
    <row r="37" spans="1:12" ht="15" customHeight="1">
      <c r="A37" s="7"/>
      <c r="B37" s="32"/>
      <c r="C37" s="27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5" customHeight="1">
      <c r="A38" s="7"/>
      <c r="B38" s="32">
        <v>45</v>
      </c>
      <c r="C38" s="27" t="s">
        <v>23</v>
      </c>
      <c r="D38" s="65"/>
      <c r="E38" s="65"/>
      <c r="F38" s="65"/>
      <c r="G38" s="65"/>
      <c r="H38" s="65"/>
      <c r="I38" s="65"/>
      <c r="J38" s="65"/>
      <c r="K38" s="65"/>
      <c r="L38" s="65"/>
    </row>
    <row r="39" spans="2:12" ht="15" customHeight="1">
      <c r="B39" s="5" t="s">
        <v>24</v>
      </c>
      <c r="C39" s="4" t="s">
        <v>18</v>
      </c>
      <c r="D39" s="104">
        <v>0</v>
      </c>
      <c r="E39" s="92">
        <v>5521</v>
      </c>
      <c r="F39" s="104">
        <v>0</v>
      </c>
      <c r="G39" s="92">
        <v>5635</v>
      </c>
      <c r="H39" s="104">
        <v>0</v>
      </c>
      <c r="I39" s="92">
        <v>5635</v>
      </c>
      <c r="J39" s="104">
        <v>0</v>
      </c>
      <c r="K39" s="92">
        <v>7691</v>
      </c>
      <c r="L39" s="92">
        <f>SUM(J39:K39)</f>
        <v>7691</v>
      </c>
    </row>
    <row r="40" spans="2:12" ht="15" customHeight="1">
      <c r="B40" s="5" t="s">
        <v>25</v>
      </c>
      <c r="C40" s="4" t="s">
        <v>20</v>
      </c>
      <c r="D40" s="104">
        <v>0</v>
      </c>
      <c r="E40" s="92">
        <v>57</v>
      </c>
      <c r="F40" s="104">
        <v>0</v>
      </c>
      <c r="G40" s="92">
        <v>60</v>
      </c>
      <c r="H40" s="104">
        <v>0</v>
      </c>
      <c r="I40" s="92">
        <v>60</v>
      </c>
      <c r="J40" s="104">
        <v>0</v>
      </c>
      <c r="K40" s="92">
        <v>60</v>
      </c>
      <c r="L40" s="92">
        <f>SUM(J40:K40)</f>
        <v>60</v>
      </c>
    </row>
    <row r="41" spans="2:12" ht="15" customHeight="1">
      <c r="B41" s="5" t="s">
        <v>26</v>
      </c>
      <c r="C41" s="4" t="s">
        <v>22</v>
      </c>
      <c r="D41" s="104">
        <v>0</v>
      </c>
      <c r="E41" s="92">
        <v>140</v>
      </c>
      <c r="F41" s="104">
        <v>0</v>
      </c>
      <c r="G41" s="92">
        <v>150</v>
      </c>
      <c r="H41" s="104">
        <v>0</v>
      </c>
      <c r="I41" s="92">
        <v>150</v>
      </c>
      <c r="J41" s="104">
        <v>0</v>
      </c>
      <c r="K41" s="92">
        <v>150</v>
      </c>
      <c r="L41" s="92">
        <f>SUM(J41:K41)</f>
        <v>150</v>
      </c>
    </row>
    <row r="42" spans="1:12" ht="15" customHeight="1">
      <c r="A42" s="7" t="s">
        <v>11</v>
      </c>
      <c r="B42" s="32">
        <v>45</v>
      </c>
      <c r="C42" s="27" t="s">
        <v>23</v>
      </c>
      <c r="D42" s="126">
        <f aca="true" t="shared" si="3" ref="D42:L42">SUM(D39:D41)</f>
        <v>0</v>
      </c>
      <c r="E42" s="123">
        <f t="shared" si="3"/>
        <v>5718</v>
      </c>
      <c r="F42" s="126">
        <f t="shared" si="3"/>
        <v>0</v>
      </c>
      <c r="G42" s="123">
        <f t="shared" si="3"/>
        <v>5845</v>
      </c>
      <c r="H42" s="126">
        <f t="shared" si="3"/>
        <v>0</v>
      </c>
      <c r="I42" s="123">
        <f t="shared" si="3"/>
        <v>5845</v>
      </c>
      <c r="J42" s="126">
        <f t="shared" si="3"/>
        <v>0</v>
      </c>
      <c r="K42" s="123">
        <f t="shared" si="3"/>
        <v>7901</v>
      </c>
      <c r="L42" s="123">
        <f t="shared" si="3"/>
        <v>7901</v>
      </c>
    </row>
    <row r="43" spans="3:12" ht="15" customHeight="1">
      <c r="C43" s="4"/>
      <c r="D43" s="69"/>
      <c r="E43" s="11"/>
      <c r="F43" s="11"/>
      <c r="G43" s="11"/>
      <c r="H43" s="11"/>
      <c r="I43" s="11"/>
      <c r="J43" s="11"/>
      <c r="K43" s="11"/>
      <c r="L43" s="11"/>
    </row>
    <row r="44" spans="2:12" ht="15" customHeight="1">
      <c r="B44" s="6">
        <v>46</v>
      </c>
      <c r="C44" s="4" t="s">
        <v>27</v>
      </c>
      <c r="D44" s="64"/>
      <c r="E44" s="65"/>
      <c r="F44" s="65"/>
      <c r="G44" s="65"/>
      <c r="H44" s="65"/>
      <c r="I44" s="65"/>
      <c r="J44" s="65"/>
      <c r="K44" s="65"/>
      <c r="L44" s="65"/>
    </row>
    <row r="45" spans="2:12" ht="15" customHeight="1">
      <c r="B45" s="5" t="s">
        <v>28</v>
      </c>
      <c r="C45" s="4" t="s">
        <v>18</v>
      </c>
      <c r="D45" s="104">
        <v>0</v>
      </c>
      <c r="E45" s="92">
        <v>3775</v>
      </c>
      <c r="F45" s="104">
        <v>0</v>
      </c>
      <c r="G45" s="92">
        <v>4542</v>
      </c>
      <c r="H45" s="104">
        <v>0</v>
      </c>
      <c r="I45" s="92">
        <v>4542</v>
      </c>
      <c r="J45" s="104">
        <v>0</v>
      </c>
      <c r="K45" s="92">
        <v>5647</v>
      </c>
      <c r="L45" s="92">
        <f>SUM(J45:K45)</f>
        <v>5647</v>
      </c>
    </row>
    <row r="46" spans="2:12" ht="15" customHeight="1">
      <c r="B46" s="5" t="s">
        <v>29</v>
      </c>
      <c r="C46" s="4" t="s">
        <v>20</v>
      </c>
      <c r="D46" s="104">
        <v>0</v>
      </c>
      <c r="E46" s="92">
        <v>57</v>
      </c>
      <c r="F46" s="104">
        <v>0</v>
      </c>
      <c r="G46" s="92">
        <v>60</v>
      </c>
      <c r="H46" s="104">
        <v>0</v>
      </c>
      <c r="I46" s="92">
        <v>60</v>
      </c>
      <c r="J46" s="104">
        <v>0</v>
      </c>
      <c r="K46" s="92">
        <v>60</v>
      </c>
      <c r="L46" s="92">
        <f>SUM(J46:K46)</f>
        <v>60</v>
      </c>
    </row>
    <row r="47" spans="2:12" ht="15" customHeight="1">
      <c r="B47" s="5" t="s">
        <v>30</v>
      </c>
      <c r="C47" s="4" t="s">
        <v>22</v>
      </c>
      <c r="D47" s="104">
        <v>0</v>
      </c>
      <c r="E47" s="92">
        <v>110</v>
      </c>
      <c r="F47" s="104">
        <v>0</v>
      </c>
      <c r="G47" s="92">
        <v>120</v>
      </c>
      <c r="H47" s="104">
        <v>0</v>
      </c>
      <c r="I47" s="92">
        <v>120</v>
      </c>
      <c r="J47" s="104">
        <v>0</v>
      </c>
      <c r="K47" s="92">
        <v>120</v>
      </c>
      <c r="L47" s="92">
        <f>SUM(J47:K47)</f>
        <v>120</v>
      </c>
    </row>
    <row r="48" spans="1:12" ht="15" customHeight="1">
      <c r="A48" s="15" t="s">
        <v>11</v>
      </c>
      <c r="B48" s="6">
        <v>46</v>
      </c>
      <c r="C48" s="4" t="s">
        <v>27</v>
      </c>
      <c r="D48" s="126">
        <f aca="true" t="shared" si="4" ref="D48:L48">SUM(D44:D47)</f>
        <v>0</v>
      </c>
      <c r="E48" s="123">
        <f t="shared" si="4"/>
        <v>3942</v>
      </c>
      <c r="F48" s="126">
        <f t="shared" si="4"/>
        <v>0</v>
      </c>
      <c r="G48" s="123">
        <f t="shared" si="4"/>
        <v>4722</v>
      </c>
      <c r="H48" s="126">
        <f t="shared" si="4"/>
        <v>0</v>
      </c>
      <c r="I48" s="123">
        <f t="shared" si="4"/>
        <v>4722</v>
      </c>
      <c r="J48" s="126">
        <f t="shared" si="4"/>
        <v>0</v>
      </c>
      <c r="K48" s="123">
        <f t="shared" si="4"/>
        <v>5827</v>
      </c>
      <c r="L48" s="123">
        <f t="shared" si="4"/>
        <v>5827</v>
      </c>
    </row>
    <row r="49" spans="3:12" ht="15" customHeight="1">
      <c r="C49" s="4"/>
      <c r="D49" s="69"/>
      <c r="E49" s="11"/>
      <c r="F49" s="11"/>
      <c r="G49" s="11"/>
      <c r="H49" s="11"/>
      <c r="I49" s="11"/>
      <c r="J49" s="11"/>
      <c r="K49" s="11"/>
      <c r="L49" s="11"/>
    </row>
    <row r="50" spans="2:12" ht="15" customHeight="1">
      <c r="B50" s="6">
        <v>47</v>
      </c>
      <c r="C50" s="4" t="s">
        <v>31</v>
      </c>
      <c r="D50" s="64"/>
      <c r="E50" s="65"/>
      <c r="F50" s="65"/>
      <c r="G50" s="65"/>
      <c r="H50" s="65"/>
      <c r="I50" s="65"/>
      <c r="J50" s="65"/>
      <c r="K50" s="65"/>
      <c r="L50" s="65"/>
    </row>
    <row r="51" spans="2:12" ht="15" customHeight="1">
      <c r="B51" s="5" t="s">
        <v>32</v>
      </c>
      <c r="C51" s="4" t="s">
        <v>18</v>
      </c>
      <c r="D51" s="104">
        <v>0</v>
      </c>
      <c r="E51" s="92">
        <v>4898</v>
      </c>
      <c r="F51" s="104">
        <v>0</v>
      </c>
      <c r="G51" s="92">
        <v>5732</v>
      </c>
      <c r="H51" s="104">
        <v>0</v>
      </c>
      <c r="I51" s="92">
        <v>5732</v>
      </c>
      <c r="J51" s="104">
        <v>0</v>
      </c>
      <c r="K51" s="92">
        <v>5836</v>
      </c>
      <c r="L51" s="92">
        <f>SUM(J51:K51)</f>
        <v>5836</v>
      </c>
    </row>
    <row r="52" spans="2:12" ht="15" customHeight="1">
      <c r="B52" s="5" t="s">
        <v>33</v>
      </c>
      <c r="C52" s="4" t="s">
        <v>20</v>
      </c>
      <c r="D52" s="104">
        <v>0</v>
      </c>
      <c r="E52" s="92">
        <v>57</v>
      </c>
      <c r="F52" s="104">
        <v>0</v>
      </c>
      <c r="G52" s="92">
        <v>60</v>
      </c>
      <c r="H52" s="104">
        <v>0</v>
      </c>
      <c r="I52" s="92">
        <v>60</v>
      </c>
      <c r="J52" s="104">
        <v>0</v>
      </c>
      <c r="K52" s="92">
        <v>60</v>
      </c>
      <c r="L52" s="92">
        <f>SUM(J52:K52)</f>
        <v>60</v>
      </c>
    </row>
    <row r="53" spans="2:12" ht="15" customHeight="1">
      <c r="B53" s="5" t="s">
        <v>34</v>
      </c>
      <c r="C53" s="4" t="s">
        <v>22</v>
      </c>
      <c r="D53" s="104">
        <v>0</v>
      </c>
      <c r="E53" s="92">
        <v>110</v>
      </c>
      <c r="F53" s="104">
        <v>0</v>
      </c>
      <c r="G53" s="92">
        <v>120</v>
      </c>
      <c r="H53" s="104">
        <v>0</v>
      </c>
      <c r="I53" s="92">
        <v>120</v>
      </c>
      <c r="J53" s="104">
        <v>0</v>
      </c>
      <c r="K53" s="92">
        <v>120</v>
      </c>
      <c r="L53" s="92">
        <f>SUM(J53:K53)</f>
        <v>120</v>
      </c>
    </row>
    <row r="54" spans="1:12" ht="15" customHeight="1">
      <c r="A54" s="15" t="s">
        <v>11</v>
      </c>
      <c r="B54" s="6">
        <v>47</v>
      </c>
      <c r="C54" s="4" t="s">
        <v>31</v>
      </c>
      <c r="D54" s="126">
        <f aca="true" t="shared" si="5" ref="D54:L54">SUM(D51:D53)</f>
        <v>0</v>
      </c>
      <c r="E54" s="123">
        <f t="shared" si="5"/>
        <v>5065</v>
      </c>
      <c r="F54" s="126">
        <f t="shared" si="5"/>
        <v>0</v>
      </c>
      <c r="G54" s="123">
        <f t="shared" si="5"/>
        <v>5912</v>
      </c>
      <c r="H54" s="126">
        <f t="shared" si="5"/>
        <v>0</v>
      </c>
      <c r="I54" s="123">
        <f t="shared" si="5"/>
        <v>5912</v>
      </c>
      <c r="J54" s="126">
        <f t="shared" si="5"/>
        <v>0</v>
      </c>
      <c r="K54" s="123">
        <f t="shared" si="5"/>
        <v>6016</v>
      </c>
      <c r="L54" s="123">
        <f t="shared" si="5"/>
        <v>6016</v>
      </c>
    </row>
    <row r="55" spans="3:12" ht="15" customHeight="1">
      <c r="C55" s="4"/>
      <c r="D55" s="69"/>
      <c r="E55" s="11"/>
      <c r="F55" s="11"/>
      <c r="G55" s="11"/>
      <c r="H55" s="11"/>
      <c r="I55" s="11"/>
      <c r="J55" s="11"/>
      <c r="K55" s="11"/>
      <c r="L55" s="11"/>
    </row>
    <row r="56" spans="2:12" ht="15" customHeight="1">
      <c r="B56" s="6">
        <v>48</v>
      </c>
      <c r="C56" s="4" t="s">
        <v>35</v>
      </c>
      <c r="D56" s="64"/>
      <c r="E56" s="65"/>
      <c r="F56" s="65"/>
      <c r="G56" s="65"/>
      <c r="H56" s="65"/>
      <c r="I56" s="65"/>
      <c r="J56" s="65"/>
      <c r="K56" s="65"/>
      <c r="L56" s="65"/>
    </row>
    <row r="57" spans="2:12" ht="15" customHeight="1">
      <c r="B57" s="5" t="s">
        <v>36</v>
      </c>
      <c r="C57" s="4" t="s">
        <v>18</v>
      </c>
      <c r="D57" s="104">
        <v>0</v>
      </c>
      <c r="E57" s="92">
        <v>6350</v>
      </c>
      <c r="F57" s="104">
        <v>0</v>
      </c>
      <c r="G57" s="92">
        <v>6771</v>
      </c>
      <c r="H57" s="104">
        <v>0</v>
      </c>
      <c r="I57" s="92">
        <v>6771</v>
      </c>
      <c r="J57" s="104">
        <v>0</v>
      </c>
      <c r="K57" s="92">
        <v>9703</v>
      </c>
      <c r="L57" s="92">
        <f>SUM(J57:K57)</f>
        <v>9703</v>
      </c>
    </row>
    <row r="58" spans="2:12" ht="15" customHeight="1">
      <c r="B58" s="5" t="s">
        <v>37</v>
      </c>
      <c r="C58" s="4" t="s">
        <v>20</v>
      </c>
      <c r="D58" s="104">
        <v>0</v>
      </c>
      <c r="E58" s="92">
        <v>57</v>
      </c>
      <c r="F58" s="104">
        <v>0</v>
      </c>
      <c r="G58" s="92">
        <v>60</v>
      </c>
      <c r="H58" s="104">
        <v>0</v>
      </c>
      <c r="I58" s="92">
        <v>60</v>
      </c>
      <c r="J58" s="104">
        <v>0</v>
      </c>
      <c r="K58" s="92">
        <v>60</v>
      </c>
      <c r="L58" s="92">
        <f>SUM(J58:K58)</f>
        <v>60</v>
      </c>
    </row>
    <row r="59" spans="2:12" ht="15" customHeight="1">
      <c r="B59" s="5" t="s">
        <v>38</v>
      </c>
      <c r="C59" s="4" t="s">
        <v>22</v>
      </c>
      <c r="D59" s="104">
        <v>0</v>
      </c>
      <c r="E59" s="92">
        <v>106</v>
      </c>
      <c r="F59" s="104">
        <v>0</v>
      </c>
      <c r="G59" s="92">
        <v>120</v>
      </c>
      <c r="H59" s="104">
        <v>0</v>
      </c>
      <c r="I59" s="92">
        <v>120</v>
      </c>
      <c r="J59" s="104">
        <v>0</v>
      </c>
      <c r="K59" s="92">
        <v>120</v>
      </c>
      <c r="L59" s="92">
        <f>SUM(J59:K59)</f>
        <v>120</v>
      </c>
    </row>
    <row r="60" spans="1:12" ht="15" customHeight="1">
      <c r="A60" s="15" t="s">
        <v>11</v>
      </c>
      <c r="B60" s="6">
        <v>48</v>
      </c>
      <c r="C60" s="4" t="s">
        <v>35</v>
      </c>
      <c r="D60" s="126">
        <f aca="true" t="shared" si="6" ref="D60:L60">SUM(D57:D59)</f>
        <v>0</v>
      </c>
      <c r="E60" s="123">
        <f t="shared" si="6"/>
        <v>6513</v>
      </c>
      <c r="F60" s="126">
        <f t="shared" si="6"/>
        <v>0</v>
      </c>
      <c r="G60" s="123">
        <f t="shared" si="6"/>
        <v>6951</v>
      </c>
      <c r="H60" s="126">
        <f t="shared" si="6"/>
        <v>0</v>
      </c>
      <c r="I60" s="123">
        <f t="shared" si="6"/>
        <v>6951</v>
      </c>
      <c r="J60" s="126">
        <f t="shared" si="6"/>
        <v>0</v>
      </c>
      <c r="K60" s="123">
        <f t="shared" si="6"/>
        <v>9883</v>
      </c>
      <c r="L60" s="123">
        <f t="shared" si="6"/>
        <v>9883</v>
      </c>
    </row>
    <row r="61" spans="1:12" ht="15" customHeight="1">
      <c r="A61" s="15" t="s">
        <v>11</v>
      </c>
      <c r="B61" s="6">
        <v>13</v>
      </c>
      <c r="C61" s="4" t="s">
        <v>15</v>
      </c>
      <c r="D61" s="123">
        <f aca="true" t="shared" si="7" ref="D61:L61">D60+D54+D48+D42+D36</f>
        <v>5053</v>
      </c>
      <c r="E61" s="123">
        <f t="shared" si="7"/>
        <v>26052</v>
      </c>
      <c r="F61" s="123">
        <f t="shared" si="7"/>
        <v>5401</v>
      </c>
      <c r="G61" s="123">
        <f t="shared" si="7"/>
        <v>28227</v>
      </c>
      <c r="H61" s="123">
        <f t="shared" si="7"/>
        <v>5401</v>
      </c>
      <c r="I61" s="123">
        <f t="shared" si="7"/>
        <v>28227</v>
      </c>
      <c r="J61" s="123">
        <f t="shared" si="7"/>
        <v>5000</v>
      </c>
      <c r="K61" s="123">
        <f t="shared" si="7"/>
        <v>34327</v>
      </c>
      <c r="L61" s="123">
        <f t="shared" si="7"/>
        <v>39327</v>
      </c>
    </row>
    <row r="62" spans="1:12" ht="15" customHeight="1">
      <c r="A62" s="30" t="s">
        <v>11</v>
      </c>
      <c r="B62" s="94">
        <v>0.001</v>
      </c>
      <c r="C62" s="95" t="s">
        <v>14</v>
      </c>
      <c r="D62" s="125">
        <f aca="true" t="shared" si="8" ref="D62:L62">D61</f>
        <v>5053</v>
      </c>
      <c r="E62" s="125">
        <f t="shared" si="8"/>
        <v>26052</v>
      </c>
      <c r="F62" s="125">
        <f t="shared" si="8"/>
        <v>5401</v>
      </c>
      <c r="G62" s="125">
        <f t="shared" si="8"/>
        <v>28227</v>
      </c>
      <c r="H62" s="125">
        <f t="shared" si="8"/>
        <v>5401</v>
      </c>
      <c r="I62" s="125">
        <f t="shared" si="8"/>
        <v>28227</v>
      </c>
      <c r="J62" s="125">
        <f t="shared" si="8"/>
        <v>5000</v>
      </c>
      <c r="K62" s="125">
        <f t="shared" si="8"/>
        <v>34327</v>
      </c>
      <c r="L62" s="125">
        <f t="shared" si="8"/>
        <v>39327</v>
      </c>
    </row>
    <row r="63" spans="2:12" ht="3.75" customHeight="1">
      <c r="B63" s="38"/>
      <c r="C63" s="26"/>
      <c r="D63" s="66"/>
      <c r="E63" s="66"/>
      <c r="F63" s="66"/>
      <c r="G63" s="66"/>
      <c r="H63" s="66"/>
      <c r="I63" s="66"/>
      <c r="J63" s="66"/>
      <c r="K63" s="66"/>
      <c r="L63" s="66"/>
    </row>
    <row r="64" spans="2:12" ht="13.5" customHeight="1">
      <c r="B64" s="37">
        <v>0.102</v>
      </c>
      <c r="C64" s="26" t="s">
        <v>39</v>
      </c>
      <c r="D64" s="65"/>
      <c r="E64" s="65"/>
      <c r="F64" s="65"/>
      <c r="G64" s="65"/>
      <c r="H64" s="65"/>
      <c r="I64" s="65"/>
      <c r="J64" s="65"/>
      <c r="K64" s="65"/>
      <c r="L64" s="65"/>
    </row>
    <row r="65" spans="2:12" ht="13.5" customHeight="1">
      <c r="B65" s="6">
        <v>13</v>
      </c>
      <c r="C65" s="4" t="s">
        <v>15</v>
      </c>
      <c r="D65" s="65"/>
      <c r="E65" s="65"/>
      <c r="F65" s="65"/>
      <c r="G65" s="65"/>
      <c r="H65" s="65"/>
      <c r="I65" s="65"/>
      <c r="J65" s="65"/>
      <c r="K65" s="65"/>
      <c r="L65" s="65"/>
    </row>
    <row r="66" spans="1:12" ht="13.5" customHeight="1">
      <c r="A66" s="7"/>
      <c r="B66" s="32">
        <v>45</v>
      </c>
      <c r="C66" s="27" t="s">
        <v>23</v>
      </c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3.5" customHeight="1">
      <c r="A67" s="7"/>
      <c r="B67" s="31" t="s">
        <v>40</v>
      </c>
      <c r="C67" s="27" t="s">
        <v>41</v>
      </c>
      <c r="D67" s="90">
        <v>635</v>
      </c>
      <c r="E67" s="103">
        <v>0</v>
      </c>
      <c r="F67" s="90">
        <v>608</v>
      </c>
      <c r="G67" s="103">
        <v>0</v>
      </c>
      <c r="H67" s="90">
        <v>608</v>
      </c>
      <c r="I67" s="103">
        <v>0</v>
      </c>
      <c r="J67" s="90">
        <v>430</v>
      </c>
      <c r="K67" s="103">
        <v>0</v>
      </c>
      <c r="L67" s="90">
        <f>SUM(J67:K67)</f>
        <v>430</v>
      </c>
    </row>
    <row r="68" spans="1:12" ht="13.5" customHeight="1">
      <c r="A68" s="7" t="s">
        <v>11</v>
      </c>
      <c r="B68" s="32">
        <v>45</v>
      </c>
      <c r="C68" s="27" t="s">
        <v>23</v>
      </c>
      <c r="D68" s="90">
        <f aca="true" t="shared" si="9" ref="D68:K68">D67</f>
        <v>635</v>
      </c>
      <c r="E68" s="103">
        <f t="shared" si="9"/>
        <v>0</v>
      </c>
      <c r="F68" s="90">
        <f t="shared" si="9"/>
        <v>608</v>
      </c>
      <c r="G68" s="103">
        <f t="shared" si="9"/>
        <v>0</v>
      </c>
      <c r="H68" s="90">
        <f t="shared" si="9"/>
        <v>608</v>
      </c>
      <c r="I68" s="103">
        <f t="shared" si="9"/>
        <v>0</v>
      </c>
      <c r="J68" s="90">
        <f t="shared" si="9"/>
        <v>430</v>
      </c>
      <c r="K68" s="103">
        <f t="shared" si="9"/>
        <v>0</v>
      </c>
      <c r="L68" s="90">
        <f>SUM(L67:L67)</f>
        <v>430</v>
      </c>
    </row>
    <row r="69" spans="1:12" ht="13.5" customHeight="1">
      <c r="A69" s="7"/>
      <c r="B69" s="32"/>
      <c r="C69" s="27"/>
      <c r="D69" s="11"/>
      <c r="E69" s="69"/>
      <c r="F69" s="11"/>
      <c r="G69" s="69"/>
      <c r="H69" s="11"/>
      <c r="I69" s="69"/>
      <c r="J69" s="11"/>
      <c r="K69" s="69"/>
      <c r="L69" s="11"/>
    </row>
    <row r="70" spans="1:12" ht="13.5" customHeight="1">
      <c r="A70" s="7"/>
      <c r="B70" s="32">
        <v>46</v>
      </c>
      <c r="C70" s="27" t="s">
        <v>27</v>
      </c>
      <c r="D70" s="68"/>
      <c r="E70" s="68"/>
      <c r="F70" s="68"/>
      <c r="G70" s="68"/>
      <c r="H70" s="68"/>
      <c r="I70" s="68"/>
      <c r="J70" s="68"/>
      <c r="K70" s="68"/>
      <c r="L70" s="11"/>
    </row>
    <row r="71" spans="1:12" ht="13.5" customHeight="1">
      <c r="A71" s="7"/>
      <c r="B71" s="31" t="s">
        <v>42</v>
      </c>
      <c r="C71" s="4" t="s">
        <v>41</v>
      </c>
      <c r="D71" s="90">
        <v>725</v>
      </c>
      <c r="E71" s="103">
        <v>0</v>
      </c>
      <c r="F71" s="90">
        <v>723</v>
      </c>
      <c r="G71" s="103">
        <v>0</v>
      </c>
      <c r="H71" s="90">
        <v>723</v>
      </c>
      <c r="I71" s="103">
        <v>0</v>
      </c>
      <c r="J71" s="90">
        <v>220</v>
      </c>
      <c r="K71" s="103">
        <v>0</v>
      </c>
      <c r="L71" s="90">
        <f>SUM(J71:K71)</f>
        <v>220</v>
      </c>
    </row>
    <row r="72" spans="1:12" ht="13.5" customHeight="1">
      <c r="A72" s="7" t="s">
        <v>11</v>
      </c>
      <c r="B72" s="32">
        <v>46</v>
      </c>
      <c r="C72" s="27" t="s">
        <v>27</v>
      </c>
      <c r="D72" s="90">
        <f aca="true" t="shared" si="10" ref="D72:L72">SUM(D71)</f>
        <v>725</v>
      </c>
      <c r="E72" s="103">
        <f t="shared" si="10"/>
        <v>0</v>
      </c>
      <c r="F72" s="90">
        <f t="shared" si="10"/>
        <v>723</v>
      </c>
      <c r="G72" s="103">
        <f t="shared" si="10"/>
        <v>0</v>
      </c>
      <c r="H72" s="90">
        <f t="shared" si="10"/>
        <v>723</v>
      </c>
      <c r="I72" s="103">
        <f t="shared" si="10"/>
        <v>0</v>
      </c>
      <c r="J72" s="90">
        <f t="shared" si="10"/>
        <v>220</v>
      </c>
      <c r="K72" s="103">
        <f t="shared" si="10"/>
        <v>0</v>
      </c>
      <c r="L72" s="90">
        <f t="shared" si="10"/>
        <v>220</v>
      </c>
    </row>
    <row r="73" spans="1:12" ht="13.5" customHeight="1">
      <c r="A73" s="7"/>
      <c r="B73" s="32"/>
      <c r="C73" s="27"/>
      <c r="D73" s="68"/>
      <c r="E73" s="68"/>
      <c r="F73" s="68"/>
      <c r="G73" s="68"/>
      <c r="H73" s="68"/>
      <c r="I73" s="68"/>
      <c r="J73" s="68"/>
      <c r="K73" s="68"/>
      <c r="L73" s="11"/>
    </row>
    <row r="74" spans="1:12" ht="13.5" customHeight="1">
      <c r="A74" s="7"/>
      <c r="B74" s="32">
        <v>47</v>
      </c>
      <c r="C74" s="27" t="s">
        <v>31</v>
      </c>
      <c r="D74" s="68"/>
      <c r="E74" s="68"/>
      <c r="F74" s="68"/>
      <c r="G74" s="68"/>
      <c r="H74" s="68"/>
      <c r="I74" s="68"/>
      <c r="J74" s="68"/>
      <c r="K74" s="68"/>
      <c r="L74" s="11"/>
    </row>
    <row r="75" spans="2:12" ht="13.5" customHeight="1">
      <c r="B75" s="5" t="s">
        <v>43</v>
      </c>
      <c r="C75" s="4" t="s">
        <v>41</v>
      </c>
      <c r="D75" s="92">
        <v>458</v>
      </c>
      <c r="E75" s="104">
        <v>0</v>
      </c>
      <c r="F75" s="92">
        <v>509</v>
      </c>
      <c r="G75" s="104">
        <v>0</v>
      </c>
      <c r="H75" s="92">
        <v>509</v>
      </c>
      <c r="I75" s="104">
        <v>0</v>
      </c>
      <c r="J75" s="92">
        <v>300</v>
      </c>
      <c r="K75" s="104">
        <v>0</v>
      </c>
      <c r="L75" s="91">
        <f>SUM(J75:K75)</f>
        <v>300</v>
      </c>
    </row>
    <row r="76" spans="1:12" ht="13.5" customHeight="1">
      <c r="A76" s="15" t="s">
        <v>11</v>
      </c>
      <c r="B76" s="6">
        <v>47</v>
      </c>
      <c r="C76" s="4" t="s">
        <v>31</v>
      </c>
      <c r="D76" s="123">
        <f aca="true" t="shared" si="11" ref="D76:L76">SUM(D75)</f>
        <v>458</v>
      </c>
      <c r="E76" s="126">
        <f t="shared" si="11"/>
        <v>0</v>
      </c>
      <c r="F76" s="123">
        <f t="shared" si="11"/>
        <v>509</v>
      </c>
      <c r="G76" s="126">
        <f t="shared" si="11"/>
        <v>0</v>
      </c>
      <c r="H76" s="123">
        <f t="shared" si="11"/>
        <v>509</v>
      </c>
      <c r="I76" s="126">
        <f t="shared" si="11"/>
        <v>0</v>
      </c>
      <c r="J76" s="123">
        <f t="shared" si="11"/>
        <v>300</v>
      </c>
      <c r="K76" s="126">
        <f t="shared" si="11"/>
        <v>0</v>
      </c>
      <c r="L76" s="123">
        <f t="shared" si="11"/>
        <v>300</v>
      </c>
    </row>
    <row r="77" spans="3:12" ht="13.5" customHeight="1">
      <c r="C77" s="4"/>
      <c r="D77" s="68"/>
      <c r="E77" s="68"/>
      <c r="F77" s="68"/>
      <c r="G77" s="68"/>
      <c r="H77" s="68"/>
      <c r="I77" s="68"/>
      <c r="J77" s="68"/>
      <c r="K77" s="68"/>
      <c r="L77" s="11"/>
    </row>
    <row r="78" spans="2:12" ht="13.5" customHeight="1">
      <c r="B78" s="6">
        <v>48</v>
      </c>
      <c r="C78" s="4" t="s">
        <v>35</v>
      </c>
      <c r="D78" s="68"/>
      <c r="E78" s="68"/>
      <c r="F78" s="68"/>
      <c r="G78" s="68"/>
      <c r="H78" s="68"/>
      <c r="I78" s="68"/>
      <c r="J78" s="68"/>
      <c r="K78" s="68"/>
      <c r="L78" s="11"/>
    </row>
    <row r="79" spans="2:12" ht="13.5" customHeight="1">
      <c r="B79" s="5" t="s">
        <v>44</v>
      </c>
      <c r="C79" s="4" t="s">
        <v>41</v>
      </c>
      <c r="D79" s="92">
        <v>151</v>
      </c>
      <c r="E79" s="104">
        <v>0</v>
      </c>
      <c r="F79" s="92">
        <v>215</v>
      </c>
      <c r="G79" s="104">
        <v>0</v>
      </c>
      <c r="H79" s="92">
        <v>215</v>
      </c>
      <c r="I79" s="104">
        <v>0</v>
      </c>
      <c r="J79" s="92">
        <v>50</v>
      </c>
      <c r="K79" s="104">
        <v>0</v>
      </c>
      <c r="L79" s="91">
        <f>SUM(J79:K79)</f>
        <v>50</v>
      </c>
    </row>
    <row r="80" spans="1:12" ht="13.5" customHeight="1">
      <c r="A80" s="15" t="s">
        <v>11</v>
      </c>
      <c r="B80" s="6">
        <v>48</v>
      </c>
      <c r="C80" s="4" t="s">
        <v>35</v>
      </c>
      <c r="D80" s="123">
        <f aca="true" t="shared" si="12" ref="D80:L80">SUM(D79)</f>
        <v>151</v>
      </c>
      <c r="E80" s="126">
        <f t="shared" si="12"/>
        <v>0</v>
      </c>
      <c r="F80" s="123">
        <f t="shared" si="12"/>
        <v>215</v>
      </c>
      <c r="G80" s="126">
        <f t="shared" si="12"/>
        <v>0</v>
      </c>
      <c r="H80" s="123">
        <f t="shared" si="12"/>
        <v>215</v>
      </c>
      <c r="I80" s="126">
        <f t="shared" si="12"/>
        <v>0</v>
      </c>
      <c r="J80" s="123">
        <f t="shared" si="12"/>
        <v>50</v>
      </c>
      <c r="K80" s="126">
        <f t="shared" si="12"/>
        <v>0</v>
      </c>
      <c r="L80" s="123">
        <f t="shared" si="12"/>
        <v>50</v>
      </c>
    </row>
    <row r="81" spans="1:12" ht="13.5" customHeight="1">
      <c r="A81" s="7" t="s">
        <v>11</v>
      </c>
      <c r="B81" s="6">
        <v>13</v>
      </c>
      <c r="C81" s="4" t="s">
        <v>15</v>
      </c>
      <c r="D81" s="123">
        <f aca="true" t="shared" si="13" ref="D81:L81">D80+D76+D72+D68</f>
        <v>1969</v>
      </c>
      <c r="E81" s="126">
        <f t="shared" si="13"/>
        <v>0</v>
      </c>
      <c r="F81" s="123">
        <f t="shared" si="13"/>
        <v>2055</v>
      </c>
      <c r="G81" s="126">
        <f t="shared" si="13"/>
        <v>0</v>
      </c>
      <c r="H81" s="123">
        <f t="shared" si="13"/>
        <v>2055</v>
      </c>
      <c r="I81" s="126">
        <f t="shared" si="13"/>
        <v>0</v>
      </c>
      <c r="J81" s="123">
        <f t="shared" si="13"/>
        <v>1000</v>
      </c>
      <c r="K81" s="126">
        <f t="shared" si="13"/>
        <v>0</v>
      </c>
      <c r="L81" s="123">
        <f t="shared" si="13"/>
        <v>1000</v>
      </c>
    </row>
    <row r="82" spans="1:12" ht="13.5" customHeight="1">
      <c r="A82" s="7" t="s">
        <v>11</v>
      </c>
      <c r="B82" s="39">
        <v>0.102</v>
      </c>
      <c r="C82" s="28" t="s">
        <v>39</v>
      </c>
      <c r="D82" s="123">
        <f aca="true" t="shared" si="14" ref="D82:L82">D81</f>
        <v>1969</v>
      </c>
      <c r="E82" s="126">
        <f t="shared" si="14"/>
        <v>0</v>
      </c>
      <c r="F82" s="123">
        <f t="shared" si="14"/>
        <v>2055</v>
      </c>
      <c r="G82" s="126">
        <f t="shared" si="14"/>
        <v>0</v>
      </c>
      <c r="H82" s="123">
        <f t="shared" si="14"/>
        <v>2055</v>
      </c>
      <c r="I82" s="126">
        <f t="shared" si="14"/>
        <v>0</v>
      </c>
      <c r="J82" s="123">
        <f t="shared" si="14"/>
        <v>1000</v>
      </c>
      <c r="K82" s="126">
        <f t="shared" si="14"/>
        <v>0</v>
      </c>
      <c r="L82" s="123">
        <f t="shared" si="14"/>
        <v>1000</v>
      </c>
    </row>
    <row r="83" spans="1:12" ht="13.5" customHeight="1">
      <c r="A83" s="22"/>
      <c r="B83" s="1"/>
      <c r="C83" s="2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3.5" customHeight="1">
      <c r="A84" s="7"/>
      <c r="B84" s="49">
        <v>0.8</v>
      </c>
      <c r="C84" s="28" t="s">
        <v>45</v>
      </c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3.5" customHeight="1">
      <c r="A85" s="7"/>
      <c r="B85" s="57">
        <v>44</v>
      </c>
      <c r="C85" s="27" t="s">
        <v>16</v>
      </c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3.5" customHeight="1">
      <c r="A86" s="7"/>
      <c r="B86" s="158" t="s">
        <v>46</v>
      </c>
      <c r="C86" s="27" t="s">
        <v>47</v>
      </c>
      <c r="D86" s="93">
        <v>584</v>
      </c>
      <c r="E86" s="105">
        <v>0</v>
      </c>
      <c r="F86" s="93">
        <v>624</v>
      </c>
      <c r="G86" s="105">
        <v>0</v>
      </c>
      <c r="H86" s="93">
        <v>624</v>
      </c>
      <c r="I86" s="105">
        <v>0</v>
      </c>
      <c r="J86" s="93">
        <v>320</v>
      </c>
      <c r="K86" s="105">
        <v>0</v>
      </c>
      <c r="L86" s="93">
        <f>SUM(J86:K86)</f>
        <v>320</v>
      </c>
    </row>
    <row r="87" spans="1:12" ht="13.5" customHeight="1">
      <c r="A87" s="7" t="s">
        <v>11</v>
      </c>
      <c r="B87" s="57">
        <v>44</v>
      </c>
      <c r="C87" s="27" t="s">
        <v>16</v>
      </c>
      <c r="D87" s="125">
        <f aca="true" t="shared" si="15" ref="D87:L87">SUM(D86:D86)</f>
        <v>584</v>
      </c>
      <c r="E87" s="124">
        <f t="shared" si="15"/>
        <v>0</v>
      </c>
      <c r="F87" s="125">
        <f t="shared" si="15"/>
        <v>624</v>
      </c>
      <c r="G87" s="124">
        <f t="shared" si="15"/>
        <v>0</v>
      </c>
      <c r="H87" s="125">
        <f t="shared" si="15"/>
        <v>624</v>
      </c>
      <c r="I87" s="124">
        <f t="shared" si="15"/>
        <v>0</v>
      </c>
      <c r="J87" s="125">
        <f t="shared" si="15"/>
        <v>320</v>
      </c>
      <c r="K87" s="124">
        <f t="shared" si="15"/>
        <v>0</v>
      </c>
      <c r="L87" s="125">
        <f t="shared" si="15"/>
        <v>320</v>
      </c>
    </row>
    <row r="88" spans="1:12" ht="13.5" customHeight="1">
      <c r="A88" s="7"/>
      <c r="B88" s="57"/>
      <c r="C88" s="27"/>
      <c r="D88" s="66"/>
      <c r="E88" s="70"/>
      <c r="F88" s="66"/>
      <c r="G88" s="70"/>
      <c r="H88" s="66"/>
      <c r="I88" s="70"/>
      <c r="J88" s="66"/>
      <c r="K88" s="70"/>
      <c r="L88" s="66"/>
    </row>
    <row r="89" spans="1:12" ht="25.5">
      <c r="A89" s="7"/>
      <c r="B89" s="32">
        <v>61</v>
      </c>
      <c r="C89" s="27" t="s">
        <v>278</v>
      </c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3.5" customHeight="1">
      <c r="A90" s="7"/>
      <c r="B90" s="31" t="s">
        <v>198</v>
      </c>
      <c r="C90" s="27" t="s">
        <v>48</v>
      </c>
      <c r="D90" s="103">
        <v>0</v>
      </c>
      <c r="E90" s="103">
        <v>0</v>
      </c>
      <c r="F90" s="90">
        <v>1000</v>
      </c>
      <c r="G90" s="103">
        <v>0</v>
      </c>
      <c r="H90" s="90">
        <v>1000</v>
      </c>
      <c r="I90" s="103">
        <v>0</v>
      </c>
      <c r="J90" s="90">
        <v>1000</v>
      </c>
      <c r="K90" s="103">
        <v>0</v>
      </c>
      <c r="L90" s="90">
        <f>SUM(J90:K90)</f>
        <v>1000</v>
      </c>
    </row>
    <row r="91" spans="1:12" ht="25.5">
      <c r="A91" s="7" t="s">
        <v>11</v>
      </c>
      <c r="B91" s="32">
        <v>61</v>
      </c>
      <c r="C91" s="27" t="s">
        <v>278</v>
      </c>
      <c r="D91" s="103">
        <f aca="true" t="shared" si="16" ref="D91:L91">D90</f>
        <v>0</v>
      </c>
      <c r="E91" s="103">
        <f t="shared" si="16"/>
        <v>0</v>
      </c>
      <c r="F91" s="90">
        <f t="shared" si="16"/>
        <v>1000</v>
      </c>
      <c r="G91" s="103">
        <f t="shared" si="16"/>
        <v>0</v>
      </c>
      <c r="H91" s="90">
        <f t="shared" si="16"/>
        <v>1000</v>
      </c>
      <c r="I91" s="103">
        <f t="shared" si="16"/>
        <v>0</v>
      </c>
      <c r="J91" s="90">
        <f t="shared" si="16"/>
        <v>1000</v>
      </c>
      <c r="K91" s="103">
        <f t="shared" si="16"/>
        <v>0</v>
      </c>
      <c r="L91" s="90">
        <f t="shared" si="16"/>
        <v>1000</v>
      </c>
    </row>
    <row r="92" spans="1:12" ht="13.5" customHeight="1">
      <c r="A92" s="7" t="s">
        <v>11</v>
      </c>
      <c r="B92" s="49">
        <v>0.8</v>
      </c>
      <c r="C92" s="28" t="s">
        <v>45</v>
      </c>
      <c r="D92" s="123">
        <f aca="true" t="shared" si="17" ref="D92:L92">D91+D87</f>
        <v>584</v>
      </c>
      <c r="E92" s="126">
        <f t="shared" si="17"/>
        <v>0</v>
      </c>
      <c r="F92" s="123">
        <f t="shared" si="17"/>
        <v>1624</v>
      </c>
      <c r="G92" s="126">
        <f t="shared" si="17"/>
        <v>0</v>
      </c>
      <c r="H92" s="123">
        <f t="shared" si="17"/>
        <v>1624</v>
      </c>
      <c r="I92" s="126">
        <f t="shared" si="17"/>
        <v>0</v>
      </c>
      <c r="J92" s="123">
        <f t="shared" si="17"/>
        <v>1320</v>
      </c>
      <c r="K92" s="126">
        <f t="shared" si="17"/>
        <v>0</v>
      </c>
      <c r="L92" s="123">
        <f t="shared" si="17"/>
        <v>1320</v>
      </c>
    </row>
    <row r="93" spans="1:12" ht="13.5" customHeight="1">
      <c r="A93" s="30" t="s">
        <v>11</v>
      </c>
      <c r="B93" s="96">
        <v>2402</v>
      </c>
      <c r="C93" s="95" t="s">
        <v>0</v>
      </c>
      <c r="D93" s="125">
        <f aca="true" t="shared" si="18" ref="D93:L93">D92+D82+D62</f>
        <v>7606</v>
      </c>
      <c r="E93" s="125">
        <f t="shared" si="18"/>
        <v>26052</v>
      </c>
      <c r="F93" s="125">
        <f t="shared" si="18"/>
        <v>9080</v>
      </c>
      <c r="G93" s="125">
        <f t="shared" si="18"/>
        <v>28227</v>
      </c>
      <c r="H93" s="125">
        <f t="shared" si="18"/>
        <v>9080</v>
      </c>
      <c r="I93" s="125">
        <f t="shared" si="18"/>
        <v>28227</v>
      </c>
      <c r="J93" s="125">
        <f t="shared" si="18"/>
        <v>7320</v>
      </c>
      <c r="K93" s="125">
        <f t="shared" si="18"/>
        <v>34327</v>
      </c>
      <c r="L93" s="125">
        <f t="shared" si="18"/>
        <v>41647</v>
      </c>
    </row>
    <row r="94" spans="1:12" ht="3" customHeight="1">
      <c r="A94" s="7"/>
      <c r="B94" s="40"/>
      <c r="C94" s="28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3.5" customHeight="1">
      <c r="A95" s="7" t="s">
        <v>13</v>
      </c>
      <c r="B95" s="40">
        <v>2406</v>
      </c>
      <c r="C95" s="28" t="s">
        <v>1</v>
      </c>
      <c r="D95" s="65"/>
      <c r="E95" s="65"/>
      <c r="F95" s="65"/>
      <c r="G95" s="65"/>
      <c r="H95" s="65"/>
      <c r="I95" s="65"/>
      <c r="J95" s="65"/>
      <c r="K95" s="65"/>
      <c r="L95" s="65"/>
    </row>
    <row r="96" spans="1:12" ht="13.5" customHeight="1">
      <c r="A96" s="7"/>
      <c r="B96" s="50">
        <v>1</v>
      </c>
      <c r="C96" s="27" t="s">
        <v>227</v>
      </c>
      <c r="D96" s="65"/>
      <c r="E96" s="65"/>
      <c r="F96" s="65"/>
      <c r="G96" s="65"/>
      <c r="H96" s="65"/>
      <c r="I96" s="65"/>
      <c r="J96" s="65"/>
      <c r="K96" s="65"/>
      <c r="L96" s="65"/>
    </row>
    <row r="97" spans="2:12" ht="13.5" customHeight="1">
      <c r="B97" s="39">
        <v>1.001</v>
      </c>
      <c r="C97" s="28" t="s">
        <v>14</v>
      </c>
      <c r="D97" s="65"/>
      <c r="E97" s="65"/>
      <c r="F97" s="65"/>
      <c r="G97" s="65"/>
      <c r="H97" s="65"/>
      <c r="I97" s="65"/>
      <c r="J97" s="65"/>
      <c r="K97" s="65"/>
      <c r="L97" s="65"/>
    </row>
    <row r="98" spans="2:12" ht="13.5" customHeight="1">
      <c r="B98" s="42">
        <v>0.6</v>
      </c>
      <c r="C98" s="4" t="s">
        <v>49</v>
      </c>
      <c r="D98" s="65"/>
      <c r="E98" s="65"/>
      <c r="F98" s="65"/>
      <c r="G98" s="65"/>
      <c r="H98" s="65"/>
      <c r="I98" s="65"/>
      <c r="J98" s="65"/>
      <c r="K98" s="65"/>
      <c r="L98" s="65"/>
    </row>
    <row r="99" spans="2:12" ht="13.5" customHeight="1">
      <c r="B99" s="5" t="s">
        <v>50</v>
      </c>
      <c r="C99" s="4" t="s">
        <v>18</v>
      </c>
      <c r="D99" s="89">
        <v>10242</v>
      </c>
      <c r="E99" s="92">
        <v>55823</v>
      </c>
      <c r="F99" s="89">
        <v>13944</v>
      </c>
      <c r="G99" s="92">
        <v>60547</v>
      </c>
      <c r="H99" s="89">
        <v>13944</v>
      </c>
      <c r="I99" s="92">
        <v>60547</v>
      </c>
      <c r="J99" s="89">
        <v>18200</v>
      </c>
      <c r="K99" s="92">
        <v>62330</v>
      </c>
      <c r="L99" s="92">
        <f aca="true" t="shared" si="19" ref="L99:L104">SUM(J99:K99)</f>
        <v>80530</v>
      </c>
    </row>
    <row r="100" spans="2:12" ht="13.5" customHeight="1">
      <c r="B100" s="5" t="s">
        <v>51</v>
      </c>
      <c r="C100" s="4" t="s">
        <v>20</v>
      </c>
      <c r="D100" s="102">
        <v>0</v>
      </c>
      <c r="E100" s="92">
        <v>141</v>
      </c>
      <c r="F100" s="102">
        <v>0</v>
      </c>
      <c r="G100" s="92">
        <v>170</v>
      </c>
      <c r="H100" s="102">
        <v>0</v>
      </c>
      <c r="I100" s="92">
        <v>170</v>
      </c>
      <c r="J100" s="89">
        <v>400</v>
      </c>
      <c r="K100" s="92">
        <v>170</v>
      </c>
      <c r="L100" s="92">
        <f t="shared" si="19"/>
        <v>570</v>
      </c>
    </row>
    <row r="101" spans="2:12" ht="13.5" customHeight="1">
      <c r="B101" s="5" t="s">
        <v>52</v>
      </c>
      <c r="C101" s="4" t="s">
        <v>22</v>
      </c>
      <c r="D101" s="89">
        <v>1142</v>
      </c>
      <c r="E101" s="92">
        <v>1286</v>
      </c>
      <c r="F101" s="89">
        <v>30</v>
      </c>
      <c r="G101" s="92">
        <v>1400</v>
      </c>
      <c r="H101" s="89">
        <v>30</v>
      </c>
      <c r="I101" s="92">
        <v>1400</v>
      </c>
      <c r="J101" s="89">
        <v>850</v>
      </c>
      <c r="K101" s="92">
        <v>1400</v>
      </c>
      <c r="L101" s="92">
        <f t="shared" si="19"/>
        <v>2250</v>
      </c>
    </row>
    <row r="102" spans="2:12" ht="13.5" customHeight="1">
      <c r="B102" s="5" t="s">
        <v>53</v>
      </c>
      <c r="C102" s="4" t="s">
        <v>176</v>
      </c>
      <c r="D102" s="104">
        <v>0</v>
      </c>
      <c r="E102" s="76">
        <v>4693</v>
      </c>
      <c r="F102" s="102">
        <v>0</v>
      </c>
      <c r="G102" s="92">
        <v>4000</v>
      </c>
      <c r="H102" s="102">
        <v>0</v>
      </c>
      <c r="I102" s="92">
        <v>4000</v>
      </c>
      <c r="J102" s="102">
        <v>0</v>
      </c>
      <c r="K102" s="92">
        <v>4000</v>
      </c>
      <c r="L102" s="92">
        <f t="shared" si="19"/>
        <v>4000</v>
      </c>
    </row>
    <row r="103" spans="2:12" ht="13.5" customHeight="1">
      <c r="B103" s="5" t="s">
        <v>54</v>
      </c>
      <c r="C103" s="4" t="s">
        <v>55</v>
      </c>
      <c r="D103" s="102">
        <v>0</v>
      </c>
      <c r="E103" s="92">
        <v>519</v>
      </c>
      <c r="F103" s="102">
        <v>0</v>
      </c>
      <c r="G103" s="89">
        <v>650</v>
      </c>
      <c r="H103" s="102">
        <v>0</v>
      </c>
      <c r="I103" s="89">
        <v>650</v>
      </c>
      <c r="J103" s="102">
        <v>0</v>
      </c>
      <c r="K103" s="89">
        <v>650</v>
      </c>
      <c r="L103" s="92">
        <f t="shared" si="19"/>
        <v>650</v>
      </c>
    </row>
    <row r="104" spans="2:12" ht="13.5" customHeight="1">
      <c r="B104" s="5" t="s">
        <v>56</v>
      </c>
      <c r="C104" s="4" t="s">
        <v>57</v>
      </c>
      <c r="D104" s="102">
        <v>0</v>
      </c>
      <c r="E104" s="92">
        <v>556</v>
      </c>
      <c r="F104" s="102">
        <v>0</v>
      </c>
      <c r="G104" s="92">
        <v>590</v>
      </c>
      <c r="H104" s="102">
        <v>0</v>
      </c>
      <c r="I104" s="92">
        <v>590</v>
      </c>
      <c r="J104" s="102">
        <v>0</v>
      </c>
      <c r="K104" s="92">
        <v>590</v>
      </c>
      <c r="L104" s="92">
        <f t="shared" si="19"/>
        <v>590</v>
      </c>
    </row>
    <row r="105" spans="1:12" ht="13.5" customHeight="1">
      <c r="A105" s="7" t="s">
        <v>11</v>
      </c>
      <c r="B105" s="43">
        <v>0.6</v>
      </c>
      <c r="C105" s="27" t="s">
        <v>49</v>
      </c>
      <c r="D105" s="123">
        <f aca="true" t="shared" si="20" ref="D105:L105">SUM(D99:D104)</f>
        <v>11384</v>
      </c>
      <c r="E105" s="123">
        <f t="shared" si="20"/>
        <v>63018</v>
      </c>
      <c r="F105" s="123">
        <f t="shared" si="20"/>
        <v>13974</v>
      </c>
      <c r="G105" s="123">
        <f t="shared" si="20"/>
        <v>67357</v>
      </c>
      <c r="H105" s="123">
        <f t="shared" si="20"/>
        <v>13974</v>
      </c>
      <c r="I105" s="123">
        <f t="shared" si="20"/>
        <v>67357</v>
      </c>
      <c r="J105" s="123">
        <f t="shared" si="20"/>
        <v>19450</v>
      </c>
      <c r="K105" s="123">
        <f t="shared" si="20"/>
        <v>69140</v>
      </c>
      <c r="L105" s="123">
        <f t="shared" si="20"/>
        <v>88590</v>
      </c>
    </row>
    <row r="106" spans="1:12" ht="13.5" customHeight="1">
      <c r="A106" s="7"/>
      <c r="B106" s="43"/>
      <c r="C106" s="27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2:12" ht="13.5" customHeight="1">
      <c r="B107" s="42">
        <v>0.45</v>
      </c>
      <c r="C107" s="4" t="s">
        <v>23</v>
      </c>
      <c r="D107" s="65"/>
      <c r="E107" s="65"/>
      <c r="F107" s="65"/>
      <c r="G107" s="65"/>
      <c r="H107" s="65"/>
      <c r="I107" s="65"/>
      <c r="J107" s="65"/>
      <c r="K107" s="65"/>
      <c r="L107" s="65"/>
    </row>
    <row r="108" spans="2:12" ht="13.5" customHeight="1">
      <c r="B108" s="5" t="s">
        <v>58</v>
      </c>
      <c r="C108" s="4" t="s">
        <v>18</v>
      </c>
      <c r="D108" s="76">
        <v>677</v>
      </c>
      <c r="E108" s="92">
        <v>48423</v>
      </c>
      <c r="F108" s="92">
        <v>4500</v>
      </c>
      <c r="G108" s="92">
        <v>57625</v>
      </c>
      <c r="H108" s="92">
        <v>4500</v>
      </c>
      <c r="I108" s="92">
        <v>57625</v>
      </c>
      <c r="J108" s="92">
        <v>5000</v>
      </c>
      <c r="K108" s="92">
        <v>50268</v>
      </c>
      <c r="L108" s="92">
        <f>SUM(J108:K108)</f>
        <v>55268</v>
      </c>
    </row>
    <row r="109" spans="2:12" ht="13.5" customHeight="1">
      <c r="B109" s="5" t="s">
        <v>59</v>
      </c>
      <c r="C109" s="4" t="s">
        <v>20</v>
      </c>
      <c r="D109" s="104">
        <v>0</v>
      </c>
      <c r="E109" s="92">
        <v>291</v>
      </c>
      <c r="F109" s="104">
        <v>0</v>
      </c>
      <c r="G109" s="92">
        <v>360</v>
      </c>
      <c r="H109" s="104">
        <v>0</v>
      </c>
      <c r="I109" s="92">
        <v>360</v>
      </c>
      <c r="J109" s="104">
        <v>0</v>
      </c>
      <c r="K109" s="92">
        <v>360</v>
      </c>
      <c r="L109" s="92">
        <f>SUM(J109:K109)</f>
        <v>360</v>
      </c>
    </row>
    <row r="110" spans="2:12" ht="13.5" customHeight="1">
      <c r="B110" s="5" t="s">
        <v>60</v>
      </c>
      <c r="C110" s="4" t="s">
        <v>22</v>
      </c>
      <c r="D110" s="104">
        <v>0</v>
      </c>
      <c r="E110" s="92">
        <v>380</v>
      </c>
      <c r="F110" s="104">
        <v>0</v>
      </c>
      <c r="G110" s="92">
        <v>410</v>
      </c>
      <c r="H110" s="104">
        <v>0</v>
      </c>
      <c r="I110" s="92">
        <v>410</v>
      </c>
      <c r="J110" s="104">
        <v>0</v>
      </c>
      <c r="K110" s="92">
        <v>410</v>
      </c>
      <c r="L110" s="92">
        <f>SUM(J110:K110)</f>
        <v>410</v>
      </c>
    </row>
    <row r="111" spans="2:12" ht="13.5" customHeight="1">
      <c r="B111" s="5" t="s">
        <v>61</v>
      </c>
      <c r="C111" s="4" t="s">
        <v>55</v>
      </c>
      <c r="D111" s="104">
        <v>0</v>
      </c>
      <c r="E111" s="92">
        <v>339</v>
      </c>
      <c r="F111" s="104">
        <v>0</v>
      </c>
      <c r="G111" s="92">
        <v>345</v>
      </c>
      <c r="H111" s="104">
        <v>0</v>
      </c>
      <c r="I111" s="92">
        <v>345</v>
      </c>
      <c r="J111" s="104">
        <v>0</v>
      </c>
      <c r="K111" s="92">
        <v>410</v>
      </c>
      <c r="L111" s="92">
        <f>SUM(J111:K111)</f>
        <v>410</v>
      </c>
    </row>
    <row r="112" spans="1:12" ht="13.5" customHeight="1">
      <c r="A112" s="15" t="s">
        <v>11</v>
      </c>
      <c r="B112" s="42">
        <v>0.45</v>
      </c>
      <c r="C112" s="4" t="s">
        <v>23</v>
      </c>
      <c r="D112" s="123">
        <f>SUM(D108:D111)</f>
        <v>677</v>
      </c>
      <c r="E112" s="123">
        <f aca="true" t="shared" si="21" ref="E112:L112">SUM(E108:E111)</f>
        <v>49433</v>
      </c>
      <c r="F112" s="123">
        <f t="shared" si="21"/>
        <v>4500</v>
      </c>
      <c r="G112" s="123">
        <f t="shared" si="21"/>
        <v>58740</v>
      </c>
      <c r="H112" s="123">
        <f t="shared" si="21"/>
        <v>4500</v>
      </c>
      <c r="I112" s="123">
        <f t="shared" si="21"/>
        <v>58740</v>
      </c>
      <c r="J112" s="123">
        <f t="shared" si="21"/>
        <v>5000</v>
      </c>
      <c r="K112" s="123">
        <f t="shared" si="21"/>
        <v>51448</v>
      </c>
      <c r="L112" s="123">
        <f t="shared" si="21"/>
        <v>56448</v>
      </c>
    </row>
    <row r="113" spans="2:12" ht="13.5" customHeight="1">
      <c r="B113" s="42"/>
      <c r="C113" s="4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2:12" ht="13.5" customHeight="1">
      <c r="B114" s="42">
        <v>0.46</v>
      </c>
      <c r="C114" s="4" t="s">
        <v>27</v>
      </c>
      <c r="D114" s="65"/>
      <c r="E114" s="65"/>
      <c r="F114" s="65"/>
      <c r="G114" s="65"/>
      <c r="H114" s="65"/>
      <c r="I114" s="65"/>
      <c r="J114" s="65"/>
      <c r="K114" s="65"/>
      <c r="L114" s="65"/>
    </row>
    <row r="115" spans="2:12" ht="13.5" customHeight="1">
      <c r="B115" s="5" t="s">
        <v>62</v>
      </c>
      <c r="C115" s="4" t="s">
        <v>18</v>
      </c>
      <c r="D115" s="92">
        <v>5723</v>
      </c>
      <c r="E115" s="76">
        <v>19912</v>
      </c>
      <c r="F115" s="92">
        <v>6439</v>
      </c>
      <c r="G115" s="92">
        <v>22844</v>
      </c>
      <c r="H115" s="92">
        <v>6439</v>
      </c>
      <c r="I115" s="92">
        <v>22844</v>
      </c>
      <c r="J115" s="92">
        <v>5000</v>
      </c>
      <c r="K115" s="92">
        <v>20893</v>
      </c>
      <c r="L115" s="92">
        <f>SUM(J115:K115)</f>
        <v>25893</v>
      </c>
    </row>
    <row r="116" spans="1:12" ht="13.5" customHeight="1">
      <c r="A116" s="7"/>
      <c r="B116" s="31" t="s">
        <v>63</v>
      </c>
      <c r="C116" s="27" t="s">
        <v>20</v>
      </c>
      <c r="D116" s="101">
        <v>0</v>
      </c>
      <c r="E116" s="76">
        <v>219</v>
      </c>
      <c r="F116" s="101">
        <v>0</v>
      </c>
      <c r="G116" s="91">
        <v>240</v>
      </c>
      <c r="H116" s="101">
        <v>0</v>
      </c>
      <c r="I116" s="91">
        <v>240</v>
      </c>
      <c r="J116" s="101">
        <v>0</v>
      </c>
      <c r="K116" s="91">
        <v>240</v>
      </c>
      <c r="L116" s="92">
        <f>SUM(J116:K116)</f>
        <v>240</v>
      </c>
    </row>
    <row r="117" spans="1:12" ht="13.5" customHeight="1">
      <c r="A117" s="7"/>
      <c r="B117" s="31" t="s">
        <v>64</v>
      </c>
      <c r="C117" s="27" t="s">
        <v>22</v>
      </c>
      <c r="D117" s="101">
        <v>0</v>
      </c>
      <c r="E117" s="76">
        <v>332</v>
      </c>
      <c r="F117" s="101">
        <v>0</v>
      </c>
      <c r="G117" s="91">
        <v>360</v>
      </c>
      <c r="H117" s="101">
        <v>0</v>
      </c>
      <c r="I117" s="91">
        <v>360</v>
      </c>
      <c r="J117" s="101">
        <v>0</v>
      </c>
      <c r="K117" s="91">
        <v>360</v>
      </c>
      <c r="L117" s="91">
        <f>SUM(J117:K117)</f>
        <v>360</v>
      </c>
    </row>
    <row r="118" spans="1:12" ht="13.5" customHeight="1">
      <c r="A118" s="7"/>
      <c r="B118" s="31" t="s">
        <v>65</v>
      </c>
      <c r="C118" s="27" t="s">
        <v>55</v>
      </c>
      <c r="D118" s="101">
        <v>0</v>
      </c>
      <c r="E118" s="76">
        <v>300</v>
      </c>
      <c r="F118" s="101">
        <v>0</v>
      </c>
      <c r="G118" s="91">
        <v>350</v>
      </c>
      <c r="H118" s="101">
        <v>0</v>
      </c>
      <c r="I118" s="91">
        <v>350</v>
      </c>
      <c r="J118" s="101">
        <v>0</v>
      </c>
      <c r="K118" s="92">
        <v>415</v>
      </c>
      <c r="L118" s="91">
        <f>SUM(J118:K118)</f>
        <v>415</v>
      </c>
    </row>
    <row r="119" spans="1:12" ht="13.5" customHeight="1">
      <c r="A119" s="7" t="s">
        <v>11</v>
      </c>
      <c r="B119" s="43">
        <v>0.46</v>
      </c>
      <c r="C119" s="27" t="s">
        <v>27</v>
      </c>
      <c r="D119" s="123">
        <f>SUM(D115:D118)</f>
        <v>5723</v>
      </c>
      <c r="E119" s="123">
        <f>SUM(E115:E118)</f>
        <v>20763</v>
      </c>
      <c r="F119" s="123">
        <f aca="true" t="shared" si="22" ref="F119:L119">SUM(F115:F118)</f>
        <v>6439</v>
      </c>
      <c r="G119" s="123">
        <f t="shared" si="22"/>
        <v>23794</v>
      </c>
      <c r="H119" s="123">
        <f t="shared" si="22"/>
        <v>6439</v>
      </c>
      <c r="I119" s="123">
        <f t="shared" si="22"/>
        <v>23794</v>
      </c>
      <c r="J119" s="123">
        <f t="shared" si="22"/>
        <v>5000</v>
      </c>
      <c r="K119" s="123">
        <f t="shared" si="22"/>
        <v>21908</v>
      </c>
      <c r="L119" s="123">
        <f t="shared" si="22"/>
        <v>26908</v>
      </c>
    </row>
    <row r="120" spans="1:12" ht="13.5" customHeight="1">
      <c r="A120" s="7"/>
      <c r="B120" s="43"/>
      <c r="C120" s="27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3.5" customHeight="1">
      <c r="A121" s="7"/>
      <c r="B121" s="43">
        <v>0.47</v>
      </c>
      <c r="C121" s="27" t="s">
        <v>31</v>
      </c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3.5" customHeight="1">
      <c r="A122" s="7"/>
      <c r="B122" s="31" t="s">
        <v>66</v>
      </c>
      <c r="C122" s="27" t="s">
        <v>18</v>
      </c>
      <c r="D122" s="91">
        <v>3696</v>
      </c>
      <c r="E122" s="92">
        <v>19745</v>
      </c>
      <c r="F122" s="91">
        <v>4630</v>
      </c>
      <c r="G122" s="91">
        <v>21432</v>
      </c>
      <c r="H122" s="91">
        <v>4630</v>
      </c>
      <c r="I122" s="91">
        <v>21432</v>
      </c>
      <c r="J122" s="91">
        <v>2500</v>
      </c>
      <c r="K122" s="91">
        <v>10920</v>
      </c>
      <c r="L122" s="91">
        <f>SUM(J122:K122)</f>
        <v>13420</v>
      </c>
    </row>
    <row r="123" spans="1:12" ht="13.5" customHeight="1">
      <c r="A123" s="7"/>
      <c r="B123" s="31" t="s">
        <v>67</v>
      </c>
      <c r="C123" s="27" t="s">
        <v>20</v>
      </c>
      <c r="D123" s="101">
        <v>0</v>
      </c>
      <c r="E123" s="91">
        <v>183</v>
      </c>
      <c r="F123" s="101">
        <v>0</v>
      </c>
      <c r="G123" s="91">
        <v>195</v>
      </c>
      <c r="H123" s="101">
        <v>0</v>
      </c>
      <c r="I123" s="91">
        <v>195</v>
      </c>
      <c r="J123" s="101">
        <v>0</v>
      </c>
      <c r="K123" s="91">
        <v>195</v>
      </c>
      <c r="L123" s="91">
        <f>SUM(J123:K123)</f>
        <v>195</v>
      </c>
    </row>
    <row r="124" spans="1:12" ht="13.5" customHeight="1">
      <c r="A124" s="7"/>
      <c r="B124" s="31" t="s">
        <v>68</v>
      </c>
      <c r="C124" s="27" t="s">
        <v>22</v>
      </c>
      <c r="D124" s="101">
        <v>0</v>
      </c>
      <c r="E124" s="91">
        <v>250</v>
      </c>
      <c r="F124" s="101">
        <v>0</v>
      </c>
      <c r="G124" s="91">
        <v>270</v>
      </c>
      <c r="H124" s="101">
        <v>0</v>
      </c>
      <c r="I124" s="91">
        <v>270</v>
      </c>
      <c r="J124" s="101">
        <v>0</v>
      </c>
      <c r="K124" s="91">
        <v>270</v>
      </c>
      <c r="L124" s="91">
        <f>SUM(J124:K124)</f>
        <v>270</v>
      </c>
    </row>
    <row r="125" spans="1:12" ht="13.5" customHeight="1">
      <c r="A125" s="7"/>
      <c r="B125" s="31" t="s">
        <v>69</v>
      </c>
      <c r="C125" s="27" t="s">
        <v>55</v>
      </c>
      <c r="D125" s="101">
        <v>0</v>
      </c>
      <c r="E125" s="90">
        <v>190</v>
      </c>
      <c r="F125" s="101">
        <v>0</v>
      </c>
      <c r="G125" s="91">
        <v>205</v>
      </c>
      <c r="H125" s="101">
        <v>0</v>
      </c>
      <c r="I125" s="91">
        <v>205</v>
      </c>
      <c r="J125" s="101">
        <v>0</v>
      </c>
      <c r="K125" s="92">
        <v>280</v>
      </c>
      <c r="L125" s="91">
        <f>SUM(J125:K125)</f>
        <v>280</v>
      </c>
    </row>
    <row r="126" spans="1:12" ht="13.5" customHeight="1">
      <c r="A126" s="30" t="s">
        <v>11</v>
      </c>
      <c r="B126" s="129">
        <v>0.47</v>
      </c>
      <c r="C126" s="59" t="s">
        <v>31</v>
      </c>
      <c r="D126" s="123">
        <f aca="true" t="shared" si="23" ref="D126:L126">SUM(D122:D125)</f>
        <v>3696</v>
      </c>
      <c r="E126" s="123">
        <f t="shared" si="23"/>
        <v>20368</v>
      </c>
      <c r="F126" s="123">
        <f t="shared" si="23"/>
        <v>4630</v>
      </c>
      <c r="G126" s="123">
        <f t="shared" si="23"/>
        <v>22102</v>
      </c>
      <c r="H126" s="123">
        <f t="shared" si="23"/>
        <v>4630</v>
      </c>
      <c r="I126" s="123">
        <f t="shared" si="23"/>
        <v>22102</v>
      </c>
      <c r="J126" s="123">
        <f t="shared" si="23"/>
        <v>2500</v>
      </c>
      <c r="K126" s="123">
        <f t="shared" si="23"/>
        <v>11665</v>
      </c>
      <c r="L126" s="123">
        <f t="shared" si="23"/>
        <v>14165</v>
      </c>
    </row>
    <row r="127" spans="2:12" ht="2.25" customHeight="1">
      <c r="B127" s="43"/>
      <c r="C127" s="27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2:12" ht="12.75" customHeight="1">
      <c r="B128" s="43">
        <v>0.48</v>
      </c>
      <c r="C128" s="27" t="s">
        <v>35</v>
      </c>
      <c r="D128" s="65"/>
      <c r="E128" s="65"/>
      <c r="F128" s="65"/>
      <c r="G128" s="65"/>
      <c r="H128" s="65"/>
      <c r="I128" s="65"/>
      <c r="J128" s="65"/>
      <c r="K128" s="65"/>
      <c r="L128" s="65"/>
    </row>
    <row r="129" spans="2:12" ht="12.75" customHeight="1">
      <c r="B129" s="31" t="s">
        <v>70</v>
      </c>
      <c r="C129" s="27" t="s">
        <v>18</v>
      </c>
      <c r="D129" s="92">
        <v>9819</v>
      </c>
      <c r="E129" s="92">
        <v>23690</v>
      </c>
      <c r="F129" s="92">
        <v>7164</v>
      </c>
      <c r="G129" s="92">
        <v>27632</v>
      </c>
      <c r="H129" s="92">
        <v>7164</v>
      </c>
      <c r="I129" s="92">
        <v>27632</v>
      </c>
      <c r="J129" s="92">
        <v>5000</v>
      </c>
      <c r="K129" s="92">
        <v>34686</v>
      </c>
      <c r="L129" s="92">
        <f>SUM(J129:K129)</f>
        <v>39686</v>
      </c>
    </row>
    <row r="130" spans="2:12" ht="12.75" customHeight="1">
      <c r="B130" s="5" t="s">
        <v>71</v>
      </c>
      <c r="C130" s="4" t="s">
        <v>20</v>
      </c>
      <c r="D130" s="92">
        <v>199</v>
      </c>
      <c r="E130" s="92">
        <v>234</v>
      </c>
      <c r="F130" s="104">
        <v>0</v>
      </c>
      <c r="G130" s="92">
        <v>250</v>
      </c>
      <c r="H130" s="104">
        <v>0</v>
      </c>
      <c r="I130" s="92">
        <v>250</v>
      </c>
      <c r="J130" s="104">
        <v>0</v>
      </c>
      <c r="K130" s="92">
        <v>250</v>
      </c>
      <c r="L130" s="92">
        <f>SUM(J130:K130)</f>
        <v>250</v>
      </c>
    </row>
    <row r="131" spans="2:12" ht="12.75" customHeight="1">
      <c r="B131" s="5" t="s">
        <v>72</v>
      </c>
      <c r="C131" s="4" t="s">
        <v>22</v>
      </c>
      <c r="D131" s="104">
        <v>0</v>
      </c>
      <c r="E131" s="92">
        <v>405</v>
      </c>
      <c r="F131" s="104">
        <v>0</v>
      </c>
      <c r="G131" s="92">
        <v>270</v>
      </c>
      <c r="H131" s="104">
        <v>0</v>
      </c>
      <c r="I131" s="92">
        <v>270</v>
      </c>
      <c r="J131" s="104">
        <v>0</v>
      </c>
      <c r="K131" s="92">
        <v>270</v>
      </c>
      <c r="L131" s="92">
        <f>SUM(J131:K131)</f>
        <v>270</v>
      </c>
    </row>
    <row r="132" spans="2:12" ht="12.75" customHeight="1">
      <c r="B132" s="5" t="s">
        <v>73</v>
      </c>
      <c r="C132" s="4" t="s">
        <v>55</v>
      </c>
      <c r="D132" s="104">
        <v>0</v>
      </c>
      <c r="E132" s="92">
        <v>188</v>
      </c>
      <c r="F132" s="104">
        <v>0</v>
      </c>
      <c r="G132" s="92">
        <v>275</v>
      </c>
      <c r="H132" s="104">
        <v>0</v>
      </c>
      <c r="I132" s="92">
        <v>275</v>
      </c>
      <c r="J132" s="104">
        <v>0</v>
      </c>
      <c r="K132" s="92">
        <v>318</v>
      </c>
      <c r="L132" s="92">
        <f>SUM(J132:K132)</f>
        <v>318</v>
      </c>
    </row>
    <row r="133" spans="1:12" ht="12.75" customHeight="1">
      <c r="A133" s="7" t="s">
        <v>11</v>
      </c>
      <c r="B133" s="43">
        <v>0.48</v>
      </c>
      <c r="C133" s="27" t="s">
        <v>35</v>
      </c>
      <c r="D133" s="123">
        <f aca="true" t="shared" si="24" ref="D133:L133">SUM(D129:D132)</f>
        <v>10018</v>
      </c>
      <c r="E133" s="123">
        <f t="shared" si="24"/>
        <v>24517</v>
      </c>
      <c r="F133" s="123">
        <f t="shared" si="24"/>
        <v>7164</v>
      </c>
      <c r="G133" s="123">
        <f t="shared" si="24"/>
        <v>28427</v>
      </c>
      <c r="H133" s="123">
        <f t="shared" si="24"/>
        <v>7164</v>
      </c>
      <c r="I133" s="123">
        <f t="shared" si="24"/>
        <v>28427</v>
      </c>
      <c r="J133" s="123">
        <f t="shared" si="24"/>
        <v>5000</v>
      </c>
      <c r="K133" s="123">
        <f t="shared" si="24"/>
        <v>35524</v>
      </c>
      <c r="L133" s="123">
        <f t="shared" si="24"/>
        <v>40524</v>
      </c>
    </row>
    <row r="134" spans="1:12" ht="12.75" customHeight="1">
      <c r="A134" s="7" t="s">
        <v>11</v>
      </c>
      <c r="B134" s="39">
        <v>1.001</v>
      </c>
      <c r="C134" s="28" t="s">
        <v>14</v>
      </c>
      <c r="D134" s="123">
        <f aca="true" t="shared" si="25" ref="D134:L134">D133+D126+D119+D112+D105</f>
        <v>31498</v>
      </c>
      <c r="E134" s="123">
        <f t="shared" si="25"/>
        <v>178099</v>
      </c>
      <c r="F134" s="123">
        <f t="shared" si="25"/>
        <v>36707</v>
      </c>
      <c r="G134" s="123">
        <f t="shared" si="25"/>
        <v>200420</v>
      </c>
      <c r="H134" s="123">
        <f t="shared" si="25"/>
        <v>36707</v>
      </c>
      <c r="I134" s="123">
        <f t="shared" si="25"/>
        <v>200420</v>
      </c>
      <c r="J134" s="123">
        <f t="shared" si="25"/>
        <v>36950</v>
      </c>
      <c r="K134" s="123">
        <f t="shared" si="25"/>
        <v>189685</v>
      </c>
      <c r="L134" s="123">
        <f t="shared" si="25"/>
        <v>226635</v>
      </c>
    </row>
    <row r="135" spans="1:12" ht="12.75">
      <c r="A135" s="7"/>
      <c r="B135" s="128"/>
      <c r="C135" s="28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7"/>
      <c r="B136" s="39">
        <v>1.004</v>
      </c>
      <c r="C136" s="28" t="s">
        <v>74</v>
      </c>
      <c r="D136" s="65"/>
      <c r="E136" s="65"/>
      <c r="F136" s="65"/>
      <c r="G136" s="65"/>
      <c r="H136" s="65"/>
      <c r="I136" s="65"/>
      <c r="J136" s="65"/>
      <c r="K136" s="65"/>
      <c r="L136" s="65"/>
    </row>
    <row r="137" spans="2:12" ht="12.75">
      <c r="B137" s="29">
        <v>60</v>
      </c>
      <c r="C137" s="4" t="s">
        <v>75</v>
      </c>
      <c r="D137" s="65"/>
      <c r="E137" s="65"/>
      <c r="F137" s="65"/>
      <c r="G137" s="65"/>
      <c r="H137" s="65"/>
      <c r="I137" s="65"/>
      <c r="J137" s="65"/>
      <c r="K137" s="65"/>
      <c r="L137" s="65"/>
    </row>
    <row r="138" spans="2:12" ht="12.75">
      <c r="B138" s="5" t="s">
        <v>76</v>
      </c>
      <c r="C138" s="4" t="s">
        <v>18</v>
      </c>
      <c r="D138" s="92">
        <v>7796</v>
      </c>
      <c r="E138" s="104">
        <v>0</v>
      </c>
      <c r="F138" s="89">
        <v>9439</v>
      </c>
      <c r="G138" s="104">
        <v>0</v>
      </c>
      <c r="H138" s="89">
        <v>9439</v>
      </c>
      <c r="I138" s="104">
        <v>0</v>
      </c>
      <c r="J138" s="89">
        <v>8000</v>
      </c>
      <c r="K138" s="104">
        <v>0</v>
      </c>
      <c r="L138" s="92">
        <f>SUM(J138:K138)</f>
        <v>8000</v>
      </c>
    </row>
    <row r="139" spans="1:12" ht="12.75">
      <c r="A139" s="7" t="s">
        <v>11</v>
      </c>
      <c r="B139" s="29">
        <v>60</v>
      </c>
      <c r="C139" s="4" t="s">
        <v>75</v>
      </c>
      <c r="D139" s="123">
        <f aca="true" t="shared" si="26" ref="D139:L139">SUM(D138:D138)</f>
        <v>7796</v>
      </c>
      <c r="E139" s="126">
        <f t="shared" si="26"/>
        <v>0</v>
      </c>
      <c r="F139" s="123">
        <f t="shared" si="26"/>
        <v>9439</v>
      </c>
      <c r="G139" s="126">
        <f t="shared" si="26"/>
        <v>0</v>
      </c>
      <c r="H139" s="123">
        <f t="shared" si="26"/>
        <v>9439</v>
      </c>
      <c r="I139" s="126">
        <f t="shared" si="26"/>
        <v>0</v>
      </c>
      <c r="J139" s="123">
        <f t="shared" si="26"/>
        <v>8000</v>
      </c>
      <c r="K139" s="126">
        <f t="shared" si="26"/>
        <v>0</v>
      </c>
      <c r="L139" s="123">
        <f t="shared" si="26"/>
        <v>8000</v>
      </c>
    </row>
    <row r="140" spans="2:12" ht="9.75" customHeight="1">
      <c r="B140" s="3"/>
      <c r="C140" s="4"/>
      <c r="D140" s="68"/>
      <c r="E140" s="67"/>
      <c r="F140" s="65"/>
      <c r="G140" s="67"/>
      <c r="H140" s="65"/>
      <c r="I140" s="67"/>
      <c r="J140" s="65"/>
      <c r="K140" s="67"/>
      <c r="L140" s="68"/>
    </row>
    <row r="141" spans="2:12" ht="12.75">
      <c r="B141" s="29">
        <v>61</v>
      </c>
      <c r="C141" s="4" t="s">
        <v>232</v>
      </c>
      <c r="D141" s="68"/>
      <c r="E141" s="67"/>
      <c r="F141" s="65"/>
      <c r="G141" s="67"/>
      <c r="H141" s="65"/>
      <c r="I141" s="67"/>
      <c r="J141" s="65"/>
      <c r="K141" s="67"/>
      <c r="L141" s="68"/>
    </row>
    <row r="142" spans="1:12" ht="12.75">
      <c r="A142" s="7"/>
      <c r="B142" s="31" t="s">
        <v>77</v>
      </c>
      <c r="C142" s="27" t="s">
        <v>78</v>
      </c>
      <c r="D142" s="92">
        <v>464</v>
      </c>
      <c r="E142" s="104">
        <v>0</v>
      </c>
      <c r="F142" s="92">
        <v>464</v>
      </c>
      <c r="G142" s="104">
        <v>0</v>
      </c>
      <c r="H142" s="92">
        <v>464</v>
      </c>
      <c r="I142" s="104">
        <v>0</v>
      </c>
      <c r="J142" s="92">
        <v>355</v>
      </c>
      <c r="K142" s="104">
        <v>0</v>
      </c>
      <c r="L142" s="92">
        <f>SUM(J142:K142)</f>
        <v>355</v>
      </c>
    </row>
    <row r="143" spans="1:12" ht="12.75">
      <c r="A143" s="7" t="s">
        <v>11</v>
      </c>
      <c r="B143" s="44">
        <v>61</v>
      </c>
      <c r="C143" s="27" t="s">
        <v>232</v>
      </c>
      <c r="D143" s="123">
        <f aca="true" t="shared" si="27" ref="D143:L143">SUM(D142:D142)</f>
        <v>464</v>
      </c>
      <c r="E143" s="126">
        <f t="shared" si="27"/>
        <v>0</v>
      </c>
      <c r="F143" s="123">
        <f t="shared" si="27"/>
        <v>464</v>
      </c>
      <c r="G143" s="126">
        <f t="shared" si="27"/>
        <v>0</v>
      </c>
      <c r="H143" s="123">
        <f t="shared" si="27"/>
        <v>464</v>
      </c>
      <c r="I143" s="126">
        <f t="shared" si="27"/>
        <v>0</v>
      </c>
      <c r="J143" s="123">
        <f t="shared" si="27"/>
        <v>355</v>
      </c>
      <c r="K143" s="126">
        <f t="shared" si="27"/>
        <v>0</v>
      </c>
      <c r="L143" s="123">
        <f t="shared" si="27"/>
        <v>355</v>
      </c>
    </row>
    <row r="144" spans="1:12" ht="9.75" customHeight="1">
      <c r="A144" s="7"/>
      <c r="B144" s="44"/>
      <c r="C144" s="27"/>
      <c r="D144" s="71"/>
      <c r="E144" s="72"/>
      <c r="F144" s="71"/>
      <c r="G144" s="72"/>
      <c r="H144" s="71"/>
      <c r="I144" s="72"/>
      <c r="J144" s="71"/>
      <c r="K144" s="72"/>
      <c r="L144" s="71"/>
    </row>
    <row r="145" spans="1:12" ht="12.75">
      <c r="A145" s="7"/>
      <c r="B145" s="44">
        <v>62</v>
      </c>
      <c r="C145" s="27" t="s">
        <v>80</v>
      </c>
      <c r="D145" s="11"/>
      <c r="E145" s="69"/>
      <c r="F145" s="11"/>
      <c r="G145" s="69"/>
      <c r="H145" s="11"/>
      <c r="I145" s="69"/>
      <c r="J145" s="11"/>
      <c r="K145" s="69"/>
      <c r="L145" s="11"/>
    </row>
    <row r="146" spans="1:12" ht="12.75">
      <c r="A146" s="7"/>
      <c r="B146" s="44" t="s">
        <v>81</v>
      </c>
      <c r="C146" s="27" t="s">
        <v>82</v>
      </c>
      <c r="D146" s="91">
        <v>155</v>
      </c>
      <c r="E146" s="101">
        <v>0</v>
      </c>
      <c r="F146" s="91">
        <v>155</v>
      </c>
      <c r="G146" s="101">
        <v>0</v>
      </c>
      <c r="H146" s="91">
        <v>155</v>
      </c>
      <c r="I146" s="101">
        <v>0</v>
      </c>
      <c r="J146" s="91">
        <v>70</v>
      </c>
      <c r="K146" s="101">
        <v>0</v>
      </c>
      <c r="L146" s="91">
        <f>SUM(J146:K146)</f>
        <v>70</v>
      </c>
    </row>
    <row r="147" spans="1:12" ht="12.75">
      <c r="A147" s="7" t="s">
        <v>11</v>
      </c>
      <c r="B147" s="44">
        <v>62</v>
      </c>
      <c r="C147" s="27" t="s">
        <v>80</v>
      </c>
      <c r="D147" s="90">
        <f aca="true" t="shared" si="28" ref="D147:L147">SUM(D146:D146)</f>
        <v>155</v>
      </c>
      <c r="E147" s="103">
        <f t="shared" si="28"/>
        <v>0</v>
      </c>
      <c r="F147" s="90">
        <f t="shared" si="28"/>
        <v>155</v>
      </c>
      <c r="G147" s="103">
        <f t="shared" si="28"/>
        <v>0</v>
      </c>
      <c r="H147" s="90">
        <f t="shared" si="28"/>
        <v>155</v>
      </c>
      <c r="I147" s="103">
        <f t="shared" si="28"/>
        <v>0</v>
      </c>
      <c r="J147" s="90">
        <f t="shared" si="28"/>
        <v>70</v>
      </c>
      <c r="K147" s="103">
        <f t="shared" si="28"/>
        <v>0</v>
      </c>
      <c r="L147" s="90">
        <f t="shared" si="28"/>
        <v>70</v>
      </c>
    </row>
    <row r="148" spans="1:12" ht="12.75">
      <c r="A148" s="7" t="s">
        <v>11</v>
      </c>
      <c r="B148" s="37">
        <v>1.004</v>
      </c>
      <c r="C148" s="61" t="s">
        <v>74</v>
      </c>
      <c r="D148" s="123">
        <f aca="true" t="shared" si="29" ref="D148:L148">D147+D143+D139</f>
        <v>8415</v>
      </c>
      <c r="E148" s="126">
        <f t="shared" si="29"/>
        <v>0</v>
      </c>
      <c r="F148" s="123">
        <f t="shared" si="29"/>
        <v>10058</v>
      </c>
      <c r="G148" s="126">
        <f t="shared" si="29"/>
        <v>0</v>
      </c>
      <c r="H148" s="123">
        <f t="shared" si="29"/>
        <v>10058</v>
      </c>
      <c r="I148" s="126">
        <f t="shared" si="29"/>
        <v>0</v>
      </c>
      <c r="J148" s="123">
        <f t="shared" si="29"/>
        <v>8425</v>
      </c>
      <c r="K148" s="126">
        <f t="shared" si="29"/>
        <v>0</v>
      </c>
      <c r="L148" s="123">
        <f t="shared" si="29"/>
        <v>8425</v>
      </c>
    </row>
    <row r="149" spans="1:12" ht="9.75" customHeight="1">
      <c r="A149" s="7"/>
      <c r="B149" s="60"/>
      <c r="C149" s="61"/>
      <c r="D149" s="11"/>
      <c r="E149" s="69"/>
      <c r="F149" s="11"/>
      <c r="G149" s="69"/>
      <c r="H149" s="11"/>
      <c r="I149" s="69"/>
      <c r="J149" s="11"/>
      <c r="K149" s="69"/>
      <c r="L149" s="11"/>
    </row>
    <row r="150" spans="2:12" ht="25.5">
      <c r="B150" s="37">
        <v>1.005</v>
      </c>
      <c r="C150" s="26" t="s">
        <v>241</v>
      </c>
      <c r="D150" s="65"/>
      <c r="E150" s="64"/>
      <c r="F150" s="65"/>
      <c r="G150" s="64"/>
      <c r="H150" s="65"/>
      <c r="I150" s="64"/>
      <c r="J150" s="65"/>
      <c r="K150" s="64"/>
      <c r="L150" s="65"/>
    </row>
    <row r="151" spans="1:12" ht="12.75">
      <c r="A151" s="7"/>
      <c r="B151" s="46">
        <v>63</v>
      </c>
      <c r="C151" s="27" t="s">
        <v>83</v>
      </c>
      <c r="D151" s="66"/>
      <c r="E151" s="70"/>
      <c r="F151" s="66"/>
      <c r="G151" s="70"/>
      <c r="H151" s="66"/>
      <c r="I151" s="70"/>
      <c r="J151" s="66"/>
      <c r="K151" s="70"/>
      <c r="L151" s="66"/>
    </row>
    <row r="152" spans="1:12" ht="12.75">
      <c r="A152" s="7"/>
      <c r="B152" s="31" t="s">
        <v>84</v>
      </c>
      <c r="C152" s="27" t="s">
        <v>18</v>
      </c>
      <c r="D152" s="91">
        <v>4113</v>
      </c>
      <c r="E152" s="101">
        <v>0</v>
      </c>
      <c r="F152" s="93">
        <v>4685</v>
      </c>
      <c r="G152" s="101">
        <v>0</v>
      </c>
      <c r="H152" s="93">
        <v>4685</v>
      </c>
      <c r="I152" s="101">
        <v>0</v>
      </c>
      <c r="J152" s="93">
        <v>4500</v>
      </c>
      <c r="K152" s="101">
        <v>0</v>
      </c>
      <c r="L152" s="91">
        <f>SUM(J152:K152)</f>
        <v>4500</v>
      </c>
    </row>
    <row r="153" spans="1:12" ht="14.25" customHeight="1">
      <c r="A153" s="7"/>
      <c r="B153" s="31" t="s">
        <v>85</v>
      </c>
      <c r="C153" s="27" t="s">
        <v>20</v>
      </c>
      <c r="D153" s="105">
        <v>0</v>
      </c>
      <c r="E153" s="101">
        <v>0</v>
      </c>
      <c r="F153" s="105">
        <v>0</v>
      </c>
      <c r="G153" s="101">
        <v>0</v>
      </c>
      <c r="H153" s="105">
        <v>0</v>
      </c>
      <c r="I153" s="101">
        <v>0</v>
      </c>
      <c r="J153" s="93">
        <v>100</v>
      </c>
      <c r="K153" s="101">
        <v>0</v>
      </c>
      <c r="L153" s="91">
        <f>SUM(J153:K153)</f>
        <v>100</v>
      </c>
    </row>
    <row r="154" spans="1:12" ht="14.25" customHeight="1">
      <c r="A154" s="7"/>
      <c r="B154" s="31" t="s">
        <v>86</v>
      </c>
      <c r="C154" s="27" t="s">
        <v>22</v>
      </c>
      <c r="D154" s="91">
        <v>397</v>
      </c>
      <c r="E154" s="101">
        <v>0</v>
      </c>
      <c r="F154" s="93">
        <v>120</v>
      </c>
      <c r="G154" s="101">
        <v>0</v>
      </c>
      <c r="H154" s="93">
        <v>120</v>
      </c>
      <c r="I154" s="101">
        <v>0</v>
      </c>
      <c r="J154" s="93">
        <v>240</v>
      </c>
      <c r="K154" s="101">
        <v>0</v>
      </c>
      <c r="L154" s="91">
        <f>SUM(J154:K154)</f>
        <v>240</v>
      </c>
    </row>
    <row r="155" spans="1:12" ht="14.25" customHeight="1">
      <c r="A155" s="7" t="s">
        <v>11</v>
      </c>
      <c r="B155" s="32">
        <v>63</v>
      </c>
      <c r="C155" s="27" t="s">
        <v>83</v>
      </c>
      <c r="D155" s="123">
        <f>SUM(D152:D154)</f>
        <v>4510</v>
      </c>
      <c r="E155" s="126">
        <f aca="true" t="shared" si="30" ref="E155:L155">SUM(E152:E154)</f>
        <v>0</v>
      </c>
      <c r="F155" s="123">
        <f t="shared" si="30"/>
        <v>4805</v>
      </c>
      <c r="G155" s="126">
        <f t="shared" si="30"/>
        <v>0</v>
      </c>
      <c r="H155" s="123">
        <f t="shared" si="30"/>
        <v>4805</v>
      </c>
      <c r="I155" s="126">
        <f t="shared" si="30"/>
        <v>0</v>
      </c>
      <c r="J155" s="123">
        <f t="shared" si="30"/>
        <v>4840</v>
      </c>
      <c r="K155" s="126">
        <f t="shared" si="30"/>
        <v>0</v>
      </c>
      <c r="L155" s="123">
        <f t="shared" si="30"/>
        <v>4840</v>
      </c>
    </row>
    <row r="156" spans="1:12" ht="14.25" customHeight="1">
      <c r="A156" s="7"/>
      <c r="B156" s="32"/>
      <c r="C156" s="27"/>
      <c r="D156" s="11"/>
      <c r="E156" s="72"/>
      <c r="F156" s="11"/>
      <c r="G156" s="72"/>
      <c r="H156" s="11"/>
      <c r="I156" s="71"/>
      <c r="J156" s="11"/>
      <c r="K156" s="72"/>
      <c r="L156" s="11"/>
    </row>
    <row r="157" spans="1:12" ht="14.25" customHeight="1">
      <c r="A157" s="7"/>
      <c r="B157" s="46">
        <v>64</v>
      </c>
      <c r="C157" s="27" t="s">
        <v>87</v>
      </c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4.25" customHeight="1">
      <c r="A158" s="7"/>
      <c r="B158" s="31" t="s">
        <v>88</v>
      </c>
      <c r="C158" s="27" t="s">
        <v>18</v>
      </c>
      <c r="D158" s="91">
        <v>16177</v>
      </c>
      <c r="E158" s="101">
        <v>0</v>
      </c>
      <c r="F158" s="91">
        <v>18405</v>
      </c>
      <c r="G158" s="101">
        <v>0</v>
      </c>
      <c r="H158" s="91">
        <v>18405</v>
      </c>
      <c r="I158" s="101">
        <v>0</v>
      </c>
      <c r="J158" s="91">
        <v>18000</v>
      </c>
      <c r="K158" s="101">
        <v>0</v>
      </c>
      <c r="L158" s="91">
        <f>SUM(J158:K158)</f>
        <v>18000</v>
      </c>
    </row>
    <row r="159" spans="1:12" ht="14.25" customHeight="1">
      <c r="A159" s="30"/>
      <c r="B159" s="156" t="s">
        <v>89</v>
      </c>
      <c r="C159" s="59" t="s">
        <v>47</v>
      </c>
      <c r="D159" s="90">
        <v>306</v>
      </c>
      <c r="E159" s="103">
        <v>0</v>
      </c>
      <c r="F159" s="90">
        <v>383</v>
      </c>
      <c r="G159" s="103">
        <v>0</v>
      </c>
      <c r="H159" s="90">
        <v>383</v>
      </c>
      <c r="I159" s="103">
        <v>0</v>
      </c>
      <c r="J159" s="90">
        <v>175</v>
      </c>
      <c r="K159" s="103">
        <v>0</v>
      </c>
      <c r="L159" s="90">
        <f>SUM(J159:K159)</f>
        <v>175</v>
      </c>
    </row>
    <row r="160" spans="1:12" ht="14.25" customHeight="1">
      <c r="A160" s="7"/>
      <c r="B160" s="31" t="s">
        <v>90</v>
      </c>
      <c r="C160" s="27" t="s">
        <v>20</v>
      </c>
      <c r="D160" s="101">
        <v>0</v>
      </c>
      <c r="E160" s="101">
        <v>0</v>
      </c>
      <c r="F160" s="101">
        <v>0</v>
      </c>
      <c r="G160" s="101">
        <v>0</v>
      </c>
      <c r="H160" s="101">
        <v>0</v>
      </c>
      <c r="I160" s="101">
        <v>0</v>
      </c>
      <c r="J160" s="91">
        <v>50</v>
      </c>
      <c r="K160" s="101">
        <v>0</v>
      </c>
      <c r="L160" s="91">
        <f>SUM(J160:K160)</f>
        <v>50</v>
      </c>
    </row>
    <row r="161" spans="2:12" ht="14.25" customHeight="1">
      <c r="B161" s="5" t="s">
        <v>91</v>
      </c>
      <c r="C161" s="4" t="s">
        <v>22</v>
      </c>
      <c r="D161" s="101">
        <v>0</v>
      </c>
      <c r="E161" s="101">
        <v>0</v>
      </c>
      <c r="F161" s="101">
        <v>0</v>
      </c>
      <c r="G161" s="101">
        <v>0</v>
      </c>
      <c r="H161" s="101">
        <v>0</v>
      </c>
      <c r="I161" s="101">
        <v>0</v>
      </c>
      <c r="J161" s="91">
        <v>50</v>
      </c>
      <c r="K161" s="101">
        <v>0</v>
      </c>
      <c r="L161" s="92">
        <f>SUM(J161:K161)</f>
        <v>50</v>
      </c>
    </row>
    <row r="162" spans="1:12" ht="14.25" customHeight="1">
      <c r="A162" s="15" t="s">
        <v>11</v>
      </c>
      <c r="B162" s="45">
        <v>64</v>
      </c>
      <c r="C162" s="4" t="s">
        <v>87</v>
      </c>
      <c r="D162" s="123">
        <f aca="true" t="shared" si="31" ref="D162:L162">SUM(D157:D161)</f>
        <v>16483</v>
      </c>
      <c r="E162" s="126">
        <f t="shared" si="31"/>
        <v>0</v>
      </c>
      <c r="F162" s="123">
        <f t="shared" si="31"/>
        <v>18788</v>
      </c>
      <c r="G162" s="126">
        <f t="shared" si="31"/>
        <v>0</v>
      </c>
      <c r="H162" s="123">
        <f t="shared" si="31"/>
        <v>18788</v>
      </c>
      <c r="I162" s="126">
        <f t="shared" si="31"/>
        <v>0</v>
      </c>
      <c r="J162" s="123">
        <f t="shared" si="31"/>
        <v>18275</v>
      </c>
      <c r="K162" s="126">
        <f t="shared" si="31"/>
        <v>0</v>
      </c>
      <c r="L162" s="123">
        <f t="shared" si="31"/>
        <v>18275</v>
      </c>
    </row>
    <row r="163" spans="1:12" ht="14.25" customHeight="1">
      <c r="A163" s="7" t="s">
        <v>11</v>
      </c>
      <c r="B163" s="39">
        <v>1.005</v>
      </c>
      <c r="C163" s="28" t="s">
        <v>241</v>
      </c>
      <c r="D163" s="123">
        <f aca="true" t="shared" si="32" ref="D163:L163">D162+D155</f>
        <v>20993</v>
      </c>
      <c r="E163" s="126">
        <f t="shared" si="32"/>
        <v>0</v>
      </c>
      <c r="F163" s="123">
        <f t="shared" si="32"/>
        <v>23593</v>
      </c>
      <c r="G163" s="126">
        <f t="shared" si="32"/>
        <v>0</v>
      </c>
      <c r="H163" s="123">
        <f t="shared" si="32"/>
        <v>23593</v>
      </c>
      <c r="I163" s="126">
        <f t="shared" si="32"/>
        <v>0</v>
      </c>
      <c r="J163" s="123">
        <f t="shared" si="32"/>
        <v>23115</v>
      </c>
      <c r="K163" s="126">
        <f t="shared" si="32"/>
        <v>0</v>
      </c>
      <c r="L163" s="123">
        <f t="shared" si="32"/>
        <v>23115</v>
      </c>
    </row>
    <row r="164" spans="1:12" ht="10.5" customHeight="1">
      <c r="A164" s="7"/>
      <c r="B164" s="128"/>
      <c r="C164" s="28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4.25" customHeight="1">
      <c r="A165" s="7"/>
      <c r="B165" s="39">
        <v>1.013</v>
      </c>
      <c r="C165" s="28" t="s">
        <v>233</v>
      </c>
      <c r="D165" s="65"/>
      <c r="E165" s="65"/>
      <c r="F165" s="65"/>
      <c r="G165" s="65"/>
      <c r="H165" s="65"/>
      <c r="I165" s="65"/>
      <c r="J165" s="65"/>
      <c r="K165" s="65"/>
      <c r="L165" s="65"/>
    </row>
    <row r="166" spans="2:12" ht="14.25" customHeight="1">
      <c r="B166" s="6">
        <v>65</v>
      </c>
      <c r="C166" s="4" t="s">
        <v>92</v>
      </c>
      <c r="D166" s="65"/>
      <c r="E166" s="65"/>
      <c r="F166" s="65"/>
      <c r="G166" s="65"/>
      <c r="H166" s="65"/>
      <c r="I166" s="65"/>
      <c r="J166" s="65"/>
      <c r="K166" s="65"/>
      <c r="L166" s="65"/>
    </row>
    <row r="167" spans="2:12" ht="14.25" customHeight="1">
      <c r="B167" s="5" t="s">
        <v>93</v>
      </c>
      <c r="C167" s="4" t="s">
        <v>18</v>
      </c>
      <c r="D167" s="89">
        <v>4057</v>
      </c>
      <c r="E167" s="104">
        <v>0</v>
      </c>
      <c r="F167" s="89">
        <v>4651</v>
      </c>
      <c r="G167" s="104">
        <v>0</v>
      </c>
      <c r="H167" s="89">
        <v>4651</v>
      </c>
      <c r="I167" s="104">
        <v>0</v>
      </c>
      <c r="J167" s="89">
        <v>4500</v>
      </c>
      <c r="K167" s="104">
        <v>0</v>
      </c>
      <c r="L167" s="92">
        <f>SUM(J167:K167)</f>
        <v>4500</v>
      </c>
    </row>
    <row r="168" spans="1:12" ht="14.25" customHeight="1">
      <c r="A168" s="7" t="s">
        <v>11</v>
      </c>
      <c r="B168" s="32">
        <v>65</v>
      </c>
      <c r="C168" s="27" t="s">
        <v>92</v>
      </c>
      <c r="D168" s="125">
        <f aca="true" t="shared" si="33" ref="D168:L168">SUM(D167:D167)</f>
        <v>4057</v>
      </c>
      <c r="E168" s="124">
        <f t="shared" si="33"/>
        <v>0</v>
      </c>
      <c r="F168" s="125">
        <f t="shared" si="33"/>
        <v>4651</v>
      </c>
      <c r="G168" s="124">
        <f t="shared" si="33"/>
        <v>0</v>
      </c>
      <c r="H168" s="125">
        <f t="shared" si="33"/>
        <v>4651</v>
      </c>
      <c r="I168" s="124">
        <f t="shared" si="33"/>
        <v>0</v>
      </c>
      <c r="J168" s="125">
        <f t="shared" si="33"/>
        <v>4500</v>
      </c>
      <c r="K168" s="124">
        <f t="shared" si="33"/>
        <v>0</v>
      </c>
      <c r="L168" s="125">
        <f t="shared" si="33"/>
        <v>4500</v>
      </c>
    </row>
    <row r="169" spans="1:12" ht="14.25" customHeight="1">
      <c r="A169" s="7" t="s">
        <v>11</v>
      </c>
      <c r="B169" s="39">
        <v>1.013</v>
      </c>
      <c r="C169" s="28" t="s">
        <v>233</v>
      </c>
      <c r="D169" s="123">
        <f aca="true" t="shared" si="34" ref="D169:L169">D168</f>
        <v>4057</v>
      </c>
      <c r="E169" s="126">
        <f t="shared" si="34"/>
        <v>0</v>
      </c>
      <c r="F169" s="123">
        <f t="shared" si="34"/>
        <v>4651</v>
      </c>
      <c r="G169" s="126">
        <f t="shared" si="34"/>
        <v>0</v>
      </c>
      <c r="H169" s="123">
        <f t="shared" si="34"/>
        <v>4651</v>
      </c>
      <c r="I169" s="126">
        <f t="shared" si="34"/>
        <v>0</v>
      </c>
      <c r="J169" s="123">
        <f t="shared" si="34"/>
        <v>4500</v>
      </c>
      <c r="K169" s="126">
        <f t="shared" si="34"/>
        <v>0</v>
      </c>
      <c r="L169" s="123">
        <f t="shared" si="34"/>
        <v>4500</v>
      </c>
    </row>
    <row r="170" spans="1:12" ht="10.5" customHeight="1">
      <c r="A170" s="7"/>
      <c r="B170" s="39"/>
      <c r="C170" s="28"/>
      <c r="D170" s="11"/>
      <c r="E170" s="69"/>
      <c r="F170" s="11"/>
      <c r="G170" s="69"/>
      <c r="H170" s="11"/>
      <c r="I170" s="69"/>
      <c r="J170" s="11"/>
      <c r="K170" s="69"/>
      <c r="L170" s="11"/>
    </row>
    <row r="171" spans="2:12" ht="25.5">
      <c r="B171" s="41">
        <v>1.101</v>
      </c>
      <c r="C171" s="28" t="s">
        <v>104</v>
      </c>
      <c r="D171" s="65"/>
      <c r="E171" s="65"/>
      <c r="F171" s="65"/>
      <c r="G171" s="65"/>
      <c r="H171" s="65"/>
      <c r="I171" s="65"/>
      <c r="J171" s="65"/>
      <c r="K171" s="65"/>
      <c r="L171" s="65"/>
    </row>
    <row r="172" spans="2:12" ht="14.25" customHeight="1">
      <c r="B172" s="6">
        <v>66</v>
      </c>
      <c r="C172" s="4" t="s">
        <v>94</v>
      </c>
      <c r="D172" s="65"/>
      <c r="E172" s="65"/>
      <c r="F172" s="65"/>
      <c r="G172" s="65"/>
      <c r="H172" s="65"/>
      <c r="I172" s="65"/>
      <c r="J172" s="65"/>
      <c r="K172" s="65"/>
      <c r="L172" s="65"/>
    </row>
    <row r="173" spans="2:12" ht="14.25" customHeight="1">
      <c r="B173" s="6">
        <v>44</v>
      </c>
      <c r="C173" s="4" t="s">
        <v>16</v>
      </c>
      <c r="D173" s="65"/>
      <c r="E173" s="65"/>
      <c r="F173" s="65"/>
      <c r="G173" s="65"/>
      <c r="H173" s="65"/>
      <c r="I173" s="65"/>
      <c r="J173" s="65"/>
      <c r="K173" s="65"/>
      <c r="L173" s="65"/>
    </row>
    <row r="174" spans="1:12" ht="14.25" customHeight="1">
      <c r="A174" s="7"/>
      <c r="B174" s="31" t="s">
        <v>213</v>
      </c>
      <c r="C174" s="27" t="s">
        <v>254</v>
      </c>
      <c r="D174" s="93">
        <v>168</v>
      </c>
      <c r="E174" s="105">
        <v>0</v>
      </c>
      <c r="F174" s="93">
        <v>168</v>
      </c>
      <c r="G174" s="105">
        <v>0</v>
      </c>
      <c r="H174" s="93">
        <v>168</v>
      </c>
      <c r="I174" s="105">
        <v>0</v>
      </c>
      <c r="J174" s="93">
        <v>130</v>
      </c>
      <c r="K174" s="105">
        <v>0</v>
      </c>
      <c r="L174" s="93">
        <f>SUM(J174:K174)</f>
        <v>130</v>
      </c>
    </row>
    <row r="175" spans="1:12" ht="14.25" customHeight="1">
      <c r="A175" s="7"/>
      <c r="B175" s="31" t="s">
        <v>95</v>
      </c>
      <c r="C175" s="27" t="s">
        <v>96</v>
      </c>
      <c r="D175" s="93">
        <v>402</v>
      </c>
      <c r="E175" s="101">
        <v>0</v>
      </c>
      <c r="F175" s="93">
        <v>396</v>
      </c>
      <c r="G175" s="101">
        <v>0</v>
      </c>
      <c r="H175" s="93">
        <v>396</v>
      </c>
      <c r="I175" s="101">
        <v>0</v>
      </c>
      <c r="J175" s="93">
        <v>265</v>
      </c>
      <c r="K175" s="101">
        <v>0</v>
      </c>
      <c r="L175" s="91">
        <f>SUM(J175:K175)</f>
        <v>265</v>
      </c>
    </row>
    <row r="176" spans="1:12" ht="25.5">
      <c r="A176" s="7"/>
      <c r="B176" s="31" t="s">
        <v>230</v>
      </c>
      <c r="C176" s="27" t="s">
        <v>249</v>
      </c>
      <c r="D176" s="93">
        <v>91656</v>
      </c>
      <c r="E176" s="101">
        <v>0</v>
      </c>
      <c r="F176" s="93">
        <v>700000</v>
      </c>
      <c r="G176" s="101">
        <v>0</v>
      </c>
      <c r="H176" s="93">
        <v>700000</v>
      </c>
      <c r="I176" s="101">
        <v>0</v>
      </c>
      <c r="J176" s="93">
        <v>700000</v>
      </c>
      <c r="K176" s="101">
        <v>0</v>
      </c>
      <c r="L176" s="91">
        <f>SUM(J176:K176)</f>
        <v>700000</v>
      </c>
    </row>
    <row r="177" spans="1:12" ht="25.5">
      <c r="A177" s="7"/>
      <c r="B177" s="31" t="s">
        <v>260</v>
      </c>
      <c r="C177" s="27" t="s">
        <v>259</v>
      </c>
      <c r="D177" s="93">
        <v>27600</v>
      </c>
      <c r="E177" s="101">
        <v>0</v>
      </c>
      <c r="F177" s="93">
        <v>20000</v>
      </c>
      <c r="G177" s="101">
        <v>0</v>
      </c>
      <c r="H177" s="93">
        <v>20000</v>
      </c>
      <c r="I177" s="101">
        <v>0</v>
      </c>
      <c r="J177" s="93">
        <v>10000</v>
      </c>
      <c r="K177" s="101">
        <v>0</v>
      </c>
      <c r="L177" s="91">
        <f>SUM(J177:K177)</f>
        <v>10000</v>
      </c>
    </row>
    <row r="178" spans="1:12" ht="25.5">
      <c r="A178" s="7"/>
      <c r="B178" s="159" t="s">
        <v>245</v>
      </c>
      <c r="C178" s="27" t="s">
        <v>248</v>
      </c>
      <c r="D178" s="90">
        <v>50149</v>
      </c>
      <c r="E178" s="103">
        <v>0</v>
      </c>
      <c r="F178" s="122">
        <v>101400</v>
      </c>
      <c r="G178" s="103">
        <v>0</v>
      </c>
      <c r="H178" s="122">
        <v>101400</v>
      </c>
      <c r="I178" s="103">
        <v>0</v>
      </c>
      <c r="J178" s="122">
        <v>101400</v>
      </c>
      <c r="K178" s="103">
        <v>0</v>
      </c>
      <c r="L178" s="90">
        <f>SUM(J178:K178)</f>
        <v>101400</v>
      </c>
    </row>
    <row r="179" spans="1:12" ht="12.75">
      <c r="A179" s="7" t="s">
        <v>11</v>
      </c>
      <c r="B179" s="32">
        <v>44</v>
      </c>
      <c r="C179" s="27" t="s">
        <v>16</v>
      </c>
      <c r="D179" s="125">
        <f aca="true" t="shared" si="35" ref="D179:K179">SUM(D174:D178)</f>
        <v>169975</v>
      </c>
      <c r="E179" s="124">
        <f t="shared" si="35"/>
        <v>0</v>
      </c>
      <c r="F179" s="125">
        <f t="shared" si="35"/>
        <v>821964</v>
      </c>
      <c r="G179" s="124">
        <f t="shared" si="35"/>
        <v>0</v>
      </c>
      <c r="H179" s="125">
        <f t="shared" si="35"/>
        <v>821964</v>
      </c>
      <c r="I179" s="124">
        <f t="shared" si="35"/>
        <v>0</v>
      </c>
      <c r="J179" s="125">
        <f>SUM(J174:J178)</f>
        <v>811795</v>
      </c>
      <c r="K179" s="124">
        <f t="shared" si="35"/>
        <v>0</v>
      </c>
      <c r="L179" s="125">
        <f>SUM(L174:L178)</f>
        <v>811795</v>
      </c>
    </row>
    <row r="180" spans="1:12" ht="10.5" customHeight="1">
      <c r="A180" s="7"/>
      <c r="B180" s="32"/>
      <c r="C180" s="27"/>
      <c r="D180" s="11"/>
      <c r="E180" s="11"/>
      <c r="F180" s="66"/>
      <c r="G180" s="11"/>
      <c r="H180" s="66"/>
      <c r="I180" s="11"/>
      <c r="J180" s="66"/>
      <c r="K180" s="11"/>
      <c r="L180" s="11"/>
    </row>
    <row r="181" spans="1:12" ht="12.75">
      <c r="A181" s="7"/>
      <c r="B181" s="6">
        <v>45</v>
      </c>
      <c r="C181" s="4" t="s">
        <v>23</v>
      </c>
      <c r="D181" s="11"/>
      <c r="E181" s="11"/>
      <c r="F181" s="66"/>
      <c r="G181" s="11"/>
      <c r="H181" s="66"/>
      <c r="I181" s="11"/>
      <c r="J181" s="66"/>
      <c r="K181" s="11"/>
      <c r="L181" s="11"/>
    </row>
    <row r="182" spans="1:12" ht="12.75">
      <c r="A182" s="7"/>
      <c r="B182" s="31" t="s">
        <v>97</v>
      </c>
      <c r="C182" s="27" t="s">
        <v>96</v>
      </c>
      <c r="D182" s="91">
        <v>156</v>
      </c>
      <c r="E182" s="101">
        <v>0</v>
      </c>
      <c r="F182" s="89">
        <v>155</v>
      </c>
      <c r="G182" s="101">
        <v>0</v>
      </c>
      <c r="H182" s="89">
        <v>155</v>
      </c>
      <c r="I182" s="101">
        <v>0</v>
      </c>
      <c r="J182" s="89">
        <v>325</v>
      </c>
      <c r="K182" s="101">
        <v>0</v>
      </c>
      <c r="L182" s="92">
        <f>SUM(J182:K182)</f>
        <v>325</v>
      </c>
    </row>
    <row r="183" spans="1:12" ht="10.5" customHeight="1">
      <c r="A183" s="7"/>
      <c r="B183" s="3"/>
      <c r="C183" s="4"/>
      <c r="D183" s="11"/>
      <c r="E183" s="11"/>
      <c r="F183" s="113"/>
      <c r="G183" s="114"/>
      <c r="H183" s="65"/>
      <c r="I183" s="11"/>
      <c r="J183" s="65"/>
      <c r="K183" s="114"/>
      <c r="L183" s="115"/>
    </row>
    <row r="184" spans="1:12" ht="12.75">
      <c r="A184" s="7"/>
      <c r="B184" s="6">
        <v>46</v>
      </c>
      <c r="C184" s="4" t="s">
        <v>27</v>
      </c>
      <c r="D184" s="11"/>
      <c r="E184" s="11"/>
      <c r="F184" s="113"/>
      <c r="G184" s="114"/>
      <c r="H184" s="65"/>
      <c r="I184" s="11"/>
      <c r="J184" s="65"/>
      <c r="K184" s="114"/>
      <c r="L184" s="115"/>
    </row>
    <row r="185" spans="1:12" ht="12.75">
      <c r="A185" s="7"/>
      <c r="B185" s="31" t="s">
        <v>98</v>
      </c>
      <c r="C185" s="27" t="s">
        <v>96</v>
      </c>
      <c r="D185" s="91">
        <v>588</v>
      </c>
      <c r="E185" s="101">
        <v>0</v>
      </c>
      <c r="F185" s="93">
        <v>487</v>
      </c>
      <c r="G185" s="101">
        <v>0</v>
      </c>
      <c r="H185" s="93">
        <v>487</v>
      </c>
      <c r="I185" s="101">
        <v>0</v>
      </c>
      <c r="J185" s="93">
        <v>420</v>
      </c>
      <c r="K185" s="101">
        <v>0</v>
      </c>
      <c r="L185" s="91">
        <f>SUM(J185:K185)</f>
        <v>420</v>
      </c>
    </row>
    <row r="186" spans="1:12" ht="10.5" customHeight="1">
      <c r="A186" s="7"/>
      <c r="B186" s="31"/>
      <c r="C186" s="27"/>
      <c r="D186" s="11"/>
      <c r="E186" s="11"/>
      <c r="F186" s="116"/>
      <c r="G186" s="114"/>
      <c r="H186" s="66"/>
      <c r="I186" s="11"/>
      <c r="J186" s="66"/>
      <c r="K186" s="114"/>
      <c r="L186" s="114"/>
    </row>
    <row r="187" spans="1:12" ht="12.75">
      <c r="A187" s="7"/>
      <c r="B187" s="32">
        <v>47</v>
      </c>
      <c r="C187" s="27" t="s">
        <v>31</v>
      </c>
      <c r="D187" s="11"/>
      <c r="E187" s="11"/>
      <c r="F187" s="116"/>
      <c r="G187" s="114"/>
      <c r="H187" s="66"/>
      <c r="I187" s="11"/>
      <c r="J187" s="66"/>
      <c r="K187" s="114"/>
      <c r="L187" s="114"/>
    </row>
    <row r="188" spans="1:12" ht="12.75">
      <c r="A188" s="30"/>
      <c r="B188" s="156" t="s">
        <v>99</v>
      </c>
      <c r="C188" s="59" t="s">
        <v>96</v>
      </c>
      <c r="D188" s="90">
        <v>169</v>
      </c>
      <c r="E188" s="103">
        <v>0</v>
      </c>
      <c r="F188" s="122">
        <v>168</v>
      </c>
      <c r="G188" s="103">
        <v>0</v>
      </c>
      <c r="H188" s="122">
        <v>168</v>
      </c>
      <c r="I188" s="103">
        <v>0</v>
      </c>
      <c r="J188" s="122">
        <v>130</v>
      </c>
      <c r="K188" s="103">
        <v>0</v>
      </c>
      <c r="L188" s="90">
        <f>SUM(J188:K188)</f>
        <v>130</v>
      </c>
    </row>
    <row r="189" spans="1:12" ht="3" customHeight="1">
      <c r="A189" s="7"/>
      <c r="B189" s="31"/>
      <c r="C189" s="27"/>
      <c r="D189" s="11"/>
      <c r="E189" s="11"/>
      <c r="F189" s="113"/>
      <c r="G189" s="114"/>
      <c r="H189" s="65"/>
      <c r="I189" s="11"/>
      <c r="J189" s="65"/>
      <c r="K189" s="114"/>
      <c r="L189" s="115"/>
    </row>
    <row r="190" spans="1:12" ht="12.75">
      <c r="A190" s="7"/>
      <c r="B190" s="32">
        <v>48</v>
      </c>
      <c r="C190" s="27" t="s">
        <v>35</v>
      </c>
      <c r="D190" s="11"/>
      <c r="E190" s="11"/>
      <c r="F190" s="116"/>
      <c r="G190" s="114"/>
      <c r="H190" s="66"/>
      <c r="I190" s="11"/>
      <c r="J190" s="66"/>
      <c r="K190" s="114"/>
      <c r="L190" s="114"/>
    </row>
    <row r="191" spans="1:12" ht="12.75">
      <c r="A191" s="7"/>
      <c r="B191" s="31" t="s">
        <v>100</v>
      </c>
      <c r="C191" s="27" t="s">
        <v>96</v>
      </c>
      <c r="D191" s="91">
        <v>107</v>
      </c>
      <c r="E191" s="101">
        <v>0</v>
      </c>
      <c r="F191" s="93">
        <v>108</v>
      </c>
      <c r="G191" s="101">
        <v>0</v>
      </c>
      <c r="H191" s="93">
        <v>108</v>
      </c>
      <c r="I191" s="101">
        <v>0</v>
      </c>
      <c r="J191" s="93">
        <v>80</v>
      </c>
      <c r="K191" s="101">
        <v>0</v>
      </c>
      <c r="L191" s="91">
        <f>SUM(J191:K191)</f>
        <v>80</v>
      </c>
    </row>
    <row r="192" spans="1:12" ht="12.75">
      <c r="A192" s="7" t="s">
        <v>11</v>
      </c>
      <c r="B192" s="32">
        <v>66</v>
      </c>
      <c r="C192" s="27" t="s">
        <v>94</v>
      </c>
      <c r="D192" s="125">
        <f aca="true" t="shared" si="36" ref="D192:L192">D191+D188+D185+D182+D179</f>
        <v>170995</v>
      </c>
      <c r="E192" s="124">
        <f t="shared" si="36"/>
        <v>0</v>
      </c>
      <c r="F192" s="125">
        <f t="shared" si="36"/>
        <v>822882</v>
      </c>
      <c r="G192" s="124">
        <f t="shared" si="36"/>
        <v>0</v>
      </c>
      <c r="H192" s="125">
        <f t="shared" si="36"/>
        <v>822882</v>
      </c>
      <c r="I192" s="124">
        <f t="shared" si="36"/>
        <v>0</v>
      </c>
      <c r="J192" s="125">
        <f t="shared" si="36"/>
        <v>812750</v>
      </c>
      <c r="K192" s="124">
        <f t="shared" si="36"/>
        <v>0</v>
      </c>
      <c r="L192" s="125">
        <f t="shared" si="36"/>
        <v>812750</v>
      </c>
    </row>
    <row r="193" spans="1:12" ht="12.75">
      <c r="A193" s="7"/>
      <c r="B193" s="31"/>
      <c r="C193" s="27"/>
      <c r="D193" s="66"/>
      <c r="E193" s="11"/>
      <c r="F193" s="66"/>
      <c r="G193" s="11"/>
      <c r="H193" s="66"/>
      <c r="I193" s="11"/>
      <c r="J193" s="66"/>
      <c r="K193" s="11"/>
      <c r="L193" s="11"/>
    </row>
    <row r="194" spans="1:12" ht="12.75">
      <c r="A194" s="7"/>
      <c r="B194" s="32">
        <v>67</v>
      </c>
      <c r="C194" s="27" t="s">
        <v>101</v>
      </c>
      <c r="D194" s="66"/>
      <c r="E194" s="11"/>
      <c r="F194" s="66"/>
      <c r="G194" s="11"/>
      <c r="H194" s="66"/>
      <c r="I194" s="11"/>
      <c r="J194" s="66"/>
      <c r="K194" s="11"/>
      <c r="L194" s="11"/>
    </row>
    <row r="195" spans="2:12" ht="25.5">
      <c r="B195" s="5" t="s">
        <v>102</v>
      </c>
      <c r="C195" s="4" t="s">
        <v>103</v>
      </c>
      <c r="D195" s="89">
        <v>5260</v>
      </c>
      <c r="E195" s="105">
        <v>0</v>
      </c>
      <c r="F195" s="89">
        <v>8000</v>
      </c>
      <c r="G195" s="105">
        <v>0</v>
      </c>
      <c r="H195" s="89">
        <v>8000</v>
      </c>
      <c r="I195" s="105">
        <v>0</v>
      </c>
      <c r="J195" s="89">
        <v>5000</v>
      </c>
      <c r="K195" s="105">
        <v>0</v>
      </c>
      <c r="L195" s="92">
        <f>SUM(J195:K195)</f>
        <v>5000</v>
      </c>
    </row>
    <row r="196" spans="1:12" ht="12.75">
      <c r="A196" s="7" t="s">
        <v>11</v>
      </c>
      <c r="B196" s="32">
        <v>67</v>
      </c>
      <c r="C196" s="27" t="s">
        <v>101</v>
      </c>
      <c r="D196" s="125">
        <f aca="true" t="shared" si="37" ref="D196:L196">SUM(D195:D195)</f>
        <v>5260</v>
      </c>
      <c r="E196" s="124">
        <f t="shared" si="37"/>
        <v>0</v>
      </c>
      <c r="F196" s="125">
        <f t="shared" si="37"/>
        <v>8000</v>
      </c>
      <c r="G196" s="124">
        <f t="shared" si="37"/>
        <v>0</v>
      </c>
      <c r="H196" s="125">
        <f t="shared" si="37"/>
        <v>8000</v>
      </c>
      <c r="I196" s="124">
        <f t="shared" si="37"/>
        <v>0</v>
      </c>
      <c r="J196" s="125">
        <f t="shared" si="37"/>
        <v>5000</v>
      </c>
      <c r="K196" s="124">
        <f t="shared" si="37"/>
        <v>0</v>
      </c>
      <c r="L196" s="125">
        <f t="shared" si="37"/>
        <v>5000</v>
      </c>
    </row>
    <row r="197" spans="1:12" ht="25.5">
      <c r="A197" s="7" t="s">
        <v>11</v>
      </c>
      <c r="B197" s="49">
        <v>1.101</v>
      </c>
      <c r="C197" s="28" t="s">
        <v>104</v>
      </c>
      <c r="D197" s="90">
        <f aca="true" t="shared" si="38" ref="D197:I197">D196+D192</f>
        <v>176255</v>
      </c>
      <c r="E197" s="103">
        <f t="shared" si="38"/>
        <v>0</v>
      </c>
      <c r="F197" s="90">
        <f t="shared" si="38"/>
        <v>830882</v>
      </c>
      <c r="G197" s="103">
        <f t="shared" si="38"/>
        <v>0</v>
      </c>
      <c r="H197" s="90">
        <f t="shared" si="38"/>
        <v>830882</v>
      </c>
      <c r="I197" s="103">
        <f t="shared" si="38"/>
        <v>0</v>
      </c>
      <c r="J197" s="90">
        <f>J196+J192</f>
        <v>817750</v>
      </c>
      <c r="K197" s="103">
        <f>K196+K192</f>
        <v>0</v>
      </c>
      <c r="L197" s="90">
        <f>L196+L192</f>
        <v>817750</v>
      </c>
    </row>
    <row r="198" spans="1:12" ht="12.75">
      <c r="A198" s="7"/>
      <c r="B198" s="40"/>
      <c r="C198" s="28"/>
      <c r="D198" s="11"/>
      <c r="E198" s="69"/>
      <c r="F198" s="11"/>
      <c r="G198" s="11"/>
      <c r="H198" s="11"/>
      <c r="I198" s="11"/>
      <c r="J198" s="11"/>
      <c r="K198" s="11"/>
      <c r="L198" s="11"/>
    </row>
    <row r="199" spans="2:12" ht="12.75" customHeight="1">
      <c r="B199" s="41">
        <v>1.102</v>
      </c>
      <c r="C199" s="26" t="s">
        <v>105</v>
      </c>
      <c r="D199" s="65"/>
      <c r="E199" s="65"/>
      <c r="F199" s="65"/>
      <c r="G199" s="65"/>
      <c r="H199" s="65"/>
      <c r="I199" s="65"/>
      <c r="J199" s="65"/>
      <c r="K199" s="65"/>
      <c r="L199" s="65"/>
    </row>
    <row r="200" spans="2:12" ht="12.75" customHeight="1">
      <c r="B200" s="6">
        <v>69</v>
      </c>
      <c r="C200" s="4" t="s">
        <v>106</v>
      </c>
      <c r="D200" s="65"/>
      <c r="E200" s="65"/>
      <c r="F200" s="65"/>
      <c r="G200" s="65"/>
      <c r="H200" s="65"/>
      <c r="I200" s="65"/>
      <c r="J200" s="65"/>
      <c r="K200" s="65"/>
      <c r="L200" s="65"/>
    </row>
    <row r="201" spans="1:12" ht="12.75" customHeight="1">
      <c r="A201" s="7"/>
      <c r="B201" s="32">
        <v>45</v>
      </c>
      <c r="C201" s="27" t="s">
        <v>23</v>
      </c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 customHeight="1">
      <c r="A202" s="7"/>
      <c r="B202" s="31" t="s">
        <v>107</v>
      </c>
      <c r="C202" s="27" t="s">
        <v>18</v>
      </c>
      <c r="D202" s="101">
        <v>0</v>
      </c>
      <c r="E202" s="91">
        <v>6467</v>
      </c>
      <c r="F202" s="101">
        <v>0</v>
      </c>
      <c r="G202" s="93">
        <v>6601</v>
      </c>
      <c r="H202" s="101">
        <v>0</v>
      </c>
      <c r="I202" s="93">
        <v>6601</v>
      </c>
      <c r="J202" s="101">
        <v>0</v>
      </c>
      <c r="K202" s="93">
        <v>7420</v>
      </c>
      <c r="L202" s="91">
        <f>SUM(J202:K202)</f>
        <v>7420</v>
      </c>
    </row>
    <row r="203" spans="1:12" ht="12.75" customHeight="1">
      <c r="A203" s="7"/>
      <c r="B203" s="5" t="s">
        <v>108</v>
      </c>
      <c r="C203" s="4" t="s">
        <v>20</v>
      </c>
      <c r="D203" s="101">
        <v>0</v>
      </c>
      <c r="E203" s="91">
        <v>89</v>
      </c>
      <c r="F203" s="101">
        <v>0</v>
      </c>
      <c r="G203" s="89">
        <v>95</v>
      </c>
      <c r="H203" s="101">
        <v>0</v>
      </c>
      <c r="I203" s="89">
        <v>95</v>
      </c>
      <c r="J203" s="101">
        <v>0</v>
      </c>
      <c r="K203" s="89">
        <v>95</v>
      </c>
      <c r="L203" s="92">
        <f>SUM(J203:K203)</f>
        <v>95</v>
      </c>
    </row>
    <row r="204" spans="1:12" ht="12.75" customHeight="1">
      <c r="A204" s="7"/>
      <c r="B204" s="31" t="s">
        <v>109</v>
      </c>
      <c r="C204" s="27" t="s">
        <v>22</v>
      </c>
      <c r="D204" s="101">
        <v>0</v>
      </c>
      <c r="E204" s="91">
        <v>187</v>
      </c>
      <c r="F204" s="101">
        <v>0</v>
      </c>
      <c r="G204" s="89">
        <v>220</v>
      </c>
      <c r="H204" s="101">
        <v>0</v>
      </c>
      <c r="I204" s="89">
        <v>220</v>
      </c>
      <c r="J204" s="101">
        <v>0</v>
      </c>
      <c r="K204" s="89">
        <v>220</v>
      </c>
      <c r="L204" s="92">
        <f>SUM(J204:K204)</f>
        <v>220</v>
      </c>
    </row>
    <row r="205" spans="1:12" ht="12.75" customHeight="1">
      <c r="A205" s="7" t="s">
        <v>11</v>
      </c>
      <c r="B205" s="32">
        <v>45</v>
      </c>
      <c r="C205" s="27" t="s">
        <v>23</v>
      </c>
      <c r="D205" s="126">
        <f aca="true" t="shared" si="39" ref="D205:L205">SUM(D202:D204)</f>
        <v>0</v>
      </c>
      <c r="E205" s="123">
        <f t="shared" si="39"/>
        <v>6743</v>
      </c>
      <c r="F205" s="126">
        <f t="shared" si="39"/>
        <v>0</v>
      </c>
      <c r="G205" s="123">
        <f t="shared" si="39"/>
        <v>6916</v>
      </c>
      <c r="H205" s="126">
        <f t="shared" si="39"/>
        <v>0</v>
      </c>
      <c r="I205" s="123">
        <f t="shared" si="39"/>
        <v>6916</v>
      </c>
      <c r="J205" s="126">
        <f t="shared" si="39"/>
        <v>0</v>
      </c>
      <c r="K205" s="123">
        <f t="shared" si="39"/>
        <v>7735</v>
      </c>
      <c r="L205" s="123">
        <f t="shared" si="39"/>
        <v>7735</v>
      </c>
    </row>
    <row r="206" spans="1:12" ht="12.75">
      <c r="A206" s="7"/>
      <c r="B206" s="32"/>
      <c r="C206" s="27"/>
      <c r="D206" s="11"/>
      <c r="E206" s="11"/>
      <c r="F206" s="11"/>
      <c r="G206" s="66"/>
      <c r="H206" s="69"/>
      <c r="I206" s="66"/>
      <c r="J206" s="11"/>
      <c r="K206" s="66"/>
      <c r="L206" s="66"/>
    </row>
    <row r="207" spans="1:12" ht="12.75" customHeight="1">
      <c r="A207" s="7"/>
      <c r="B207" s="46">
        <v>46</v>
      </c>
      <c r="C207" s="27" t="s">
        <v>27</v>
      </c>
      <c r="D207" s="65"/>
      <c r="E207" s="65"/>
      <c r="F207" s="65"/>
      <c r="G207" s="65"/>
      <c r="H207" s="65"/>
      <c r="I207" s="65"/>
      <c r="J207" s="65"/>
      <c r="K207" s="65"/>
      <c r="L207" s="65"/>
    </row>
    <row r="208" spans="2:12" ht="12.75" customHeight="1">
      <c r="B208" s="31" t="s">
        <v>110</v>
      </c>
      <c r="C208" s="27" t="s">
        <v>18</v>
      </c>
      <c r="D208" s="101">
        <v>0</v>
      </c>
      <c r="E208" s="91">
        <v>2216</v>
      </c>
      <c r="F208" s="101">
        <v>0</v>
      </c>
      <c r="G208" s="89">
        <v>2756</v>
      </c>
      <c r="H208" s="101">
        <v>0</v>
      </c>
      <c r="I208" s="89">
        <v>2756</v>
      </c>
      <c r="J208" s="101">
        <v>0</v>
      </c>
      <c r="K208" s="89">
        <v>3595</v>
      </c>
      <c r="L208" s="92">
        <f>SUM(J208:K208)</f>
        <v>3595</v>
      </c>
    </row>
    <row r="209" spans="2:12" ht="12.75" customHeight="1">
      <c r="B209" s="5" t="s">
        <v>111</v>
      </c>
      <c r="C209" s="4" t="s">
        <v>20</v>
      </c>
      <c r="D209" s="101">
        <v>0</v>
      </c>
      <c r="E209" s="91">
        <v>49</v>
      </c>
      <c r="F209" s="101">
        <v>0</v>
      </c>
      <c r="G209" s="89">
        <v>55</v>
      </c>
      <c r="H209" s="101">
        <v>0</v>
      </c>
      <c r="I209" s="89">
        <v>55</v>
      </c>
      <c r="J209" s="101">
        <v>0</v>
      </c>
      <c r="K209" s="89">
        <v>55</v>
      </c>
      <c r="L209" s="92">
        <f>SUM(J209:K209)</f>
        <v>55</v>
      </c>
    </row>
    <row r="210" spans="2:12" ht="12.75" customHeight="1">
      <c r="B210" s="5" t="s">
        <v>112</v>
      </c>
      <c r="C210" s="4" t="s">
        <v>22</v>
      </c>
      <c r="D210" s="101">
        <v>0</v>
      </c>
      <c r="E210" s="91">
        <v>120</v>
      </c>
      <c r="F210" s="101">
        <v>0</v>
      </c>
      <c r="G210" s="89">
        <v>130</v>
      </c>
      <c r="H210" s="101">
        <v>0</v>
      </c>
      <c r="I210" s="89">
        <v>130</v>
      </c>
      <c r="J210" s="101">
        <v>0</v>
      </c>
      <c r="K210" s="89">
        <v>130</v>
      </c>
      <c r="L210" s="92">
        <f>SUM(J210:K210)</f>
        <v>130</v>
      </c>
    </row>
    <row r="211" spans="1:12" ht="12.75" customHeight="1">
      <c r="A211" s="7" t="s">
        <v>11</v>
      </c>
      <c r="B211" s="46">
        <v>46</v>
      </c>
      <c r="C211" s="27" t="s">
        <v>27</v>
      </c>
      <c r="D211" s="126">
        <f aca="true" t="shared" si="40" ref="D211:L211">SUM(D208:D210)</f>
        <v>0</v>
      </c>
      <c r="E211" s="123">
        <f t="shared" si="40"/>
        <v>2385</v>
      </c>
      <c r="F211" s="126">
        <f t="shared" si="40"/>
        <v>0</v>
      </c>
      <c r="G211" s="123">
        <f t="shared" si="40"/>
        <v>2941</v>
      </c>
      <c r="H211" s="126">
        <f t="shared" si="40"/>
        <v>0</v>
      </c>
      <c r="I211" s="123">
        <f t="shared" si="40"/>
        <v>2941</v>
      </c>
      <c r="J211" s="126">
        <f t="shared" si="40"/>
        <v>0</v>
      </c>
      <c r="K211" s="123">
        <f t="shared" si="40"/>
        <v>3780</v>
      </c>
      <c r="L211" s="123">
        <f t="shared" si="40"/>
        <v>3780</v>
      </c>
    </row>
    <row r="212" spans="1:12" ht="12.75">
      <c r="A212" s="7"/>
      <c r="B212" s="46"/>
      <c r="C212" s="27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2:12" ht="12.75" customHeight="1">
      <c r="B213" s="46">
        <v>47</v>
      </c>
      <c r="C213" s="27" t="s">
        <v>31</v>
      </c>
      <c r="D213" s="65"/>
      <c r="E213" s="65"/>
      <c r="F213" s="65"/>
      <c r="G213" s="65"/>
      <c r="H213" s="65"/>
      <c r="I213" s="65"/>
      <c r="J213" s="65"/>
      <c r="K213" s="65"/>
      <c r="L213" s="65"/>
    </row>
    <row r="214" spans="2:12" ht="12.75" customHeight="1">
      <c r="B214" s="5" t="s">
        <v>113</v>
      </c>
      <c r="C214" s="4" t="s">
        <v>18</v>
      </c>
      <c r="D214" s="101">
        <v>0</v>
      </c>
      <c r="E214" s="91">
        <v>2504</v>
      </c>
      <c r="F214" s="101">
        <v>0</v>
      </c>
      <c r="G214" s="89">
        <v>2509</v>
      </c>
      <c r="H214" s="101">
        <v>0</v>
      </c>
      <c r="I214" s="89">
        <v>2509</v>
      </c>
      <c r="J214" s="101">
        <v>0</v>
      </c>
      <c r="K214" s="89">
        <v>2225</v>
      </c>
      <c r="L214" s="92">
        <f>SUM(J214:K214)</f>
        <v>2225</v>
      </c>
    </row>
    <row r="215" spans="2:12" ht="12.75" customHeight="1">
      <c r="B215" s="5" t="s">
        <v>114</v>
      </c>
      <c r="C215" s="4" t="s">
        <v>20</v>
      </c>
      <c r="D215" s="101">
        <v>0</v>
      </c>
      <c r="E215" s="91">
        <v>48</v>
      </c>
      <c r="F215" s="101">
        <v>0</v>
      </c>
      <c r="G215" s="89">
        <v>55</v>
      </c>
      <c r="H215" s="101">
        <v>0</v>
      </c>
      <c r="I215" s="89">
        <v>55</v>
      </c>
      <c r="J215" s="101">
        <v>0</v>
      </c>
      <c r="K215" s="89">
        <v>55</v>
      </c>
      <c r="L215" s="92">
        <f>SUM(J215:K215)</f>
        <v>55</v>
      </c>
    </row>
    <row r="216" spans="1:12" ht="12.75" customHeight="1">
      <c r="A216" s="7"/>
      <c r="B216" s="31" t="s">
        <v>115</v>
      </c>
      <c r="C216" s="27" t="s">
        <v>22</v>
      </c>
      <c r="D216" s="101">
        <v>0</v>
      </c>
      <c r="E216" s="91">
        <v>119</v>
      </c>
      <c r="F216" s="101">
        <v>0</v>
      </c>
      <c r="G216" s="93">
        <v>130</v>
      </c>
      <c r="H216" s="101">
        <v>0</v>
      </c>
      <c r="I216" s="93">
        <v>130</v>
      </c>
      <c r="J216" s="101">
        <v>0</v>
      </c>
      <c r="K216" s="93">
        <v>130</v>
      </c>
      <c r="L216" s="91">
        <f>SUM(J216:K216)</f>
        <v>130</v>
      </c>
    </row>
    <row r="217" spans="1:12" ht="12.75" customHeight="1">
      <c r="A217" s="7" t="s">
        <v>11</v>
      </c>
      <c r="B217" s="46">
        <v>47</v>
      </c>
      <c r="C217" s="27" t="s">
        <v>31</v>
      </c>
      <c r="D217" s="126">
        <f aca="true" t="shared" si="41" ref="D217:L217">SUM(D214:D216)</f>
        <v>0</v>
      </c>
      <c r="E217" s="123">
        <f t="shared" si="41"/>
        <v>2671</v>
      </c>
      <c r="F217" s="126">
        <f t="shared" si="41"/>
        <v>0</v>
      </c>
      <c r="G217" s="123">
        <f t="shared" si="41"/>
        <v>2694</v>
      </c>
      <c r="H217" s="126">
        <f t="shared" si="41"/>
        <v>0</v>
      </c>
      <c r="I217" s="123">
        <f t="shared" si="41"/>
        <v>2694</v>
      </c>
      <c r="J217" s="126">
        <f t="shared" si="41"/>
        <v>0</v>
      </c>
      <c r="K217" s="123">
        <f t="shared" si="41"/>
        <v>2410</v>
      </c>
      <c r="L217" s="123">
        <f t="shared" si="41"/>
        <v>2410</v>
      </c>
    </row>
    <row r="218" spans="2:12" ht="9.75" customHeight="1">
      <c r="B218" s="45"/>
      <c r="C218" s="4"/>
      <c r="D218" s="11"/>
      <c r="E218" s="11"/>
      <c r="F218" s="11"/>
      <c r="G218" s="66"/>
      <c r="H218" s="11"/>
      <c r="I218" s="66"/>
      <c r="J218" s="11"/>
      <c r="K218" s="66"/>
      <c r="L218" s="66"/>
    </row>
    <row r="219" spans="1:12" ht="12.75">
      <c r="A219" s="7"/>
      <c r="B219" s="46">
        <v>48</v>
      </c>
      <c r="C219" s="27" t="s">
        <v>35</v>
      </c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7"/>
      <c r="B220" s="31" t="s">
        <v>116</v>
      </c>
      <c r="C220" s="27" t="s">
        <v>18</v>
      </c>
      <c r="D220" s="101">
        <v>0</v>
      </c>
      <c r="E220" s="91">
        <v>4122</v>
      </c>
      <c r="F220" s="101">
        <v>0</v>
      </c>
      <c r="G220" s="93">
        <v>4704</v>
      </c>
      <c r="H220" s="101">
        <v>0</v>
      </c>
      <c r="I220" s="93">
        <v>4704</v>
      </c>
      <c r="J220" s="101">
        <v>0</v>
      </c>
      <c r="K220" s="93">
        <v>5820</v>
      </c>
      <c r="L220" s="91">
        <f>SUM(J220:K220)</f>
        <v>5820</v>
      </c>
    </row>
    <row r="221" spans="1:12" ht="12.75">
      <c r="A221" s="30"/>
      <c r="B221" s="156" t="s">
        <v>117</v>
      </c>
      <c r="C221" s="59" t="s">
        <v>20</v>
      </c>
      <c r="D221" s="103">
        <v>0</v>
      </c>
      <c r="E221" s="90">
        <v>49</v>
      </c>
      <c r="F221" s="103">
        <v>0</v>
      </c>
      <c r="G221" s="122">
        <v>55</v>
      </c>
      <c r="H221" s="103">
        <v>0</v>
      </c>
      <c r="I221" s="122">
        <v>55</v>
      </c>
      <c r="J221" s="103">
        <v>0</v>
      </c>
      <c r="K221" s="122">
        <v>55</v>
      </c>
      <c r="L221" s="90">
        <f>SUM(J221:K221)</f>
        <v>55</v>
      </c>
    </row>
    <row r="222" spans="2:12" ht="12.75" customHeight="1">
      <c r="B222" s="5" t="s">
        <v>118</v>
      </c>
      <c r="C222" s="4" t="s">
        <v>22</v>
      </c>
      <c r="D222" s="101">
        <v>0</v>
      </c>
      <c r="E222" s="91">
        <v>120</v>
      </c>
      <c r="F222" s="101">
        <v>0</v>
      </c>
      <c r="G222" s="89">
        <v>130</v>
      </c>
      <c r="H222" s="101">
        <v>0</v>
      </c>
      <c r="I222" s="89">
        <v>130</v>
      </c>
      <c r="J222" s="101">
        <v>0</v>
      </c>
      <c r="K222" s="89">
        <v>130</v>
      </c>
      <c r="L222" s="92">
        <f>SUM(J222:K222)</f>
        <v>130</v>
      </c>
    </row>
    <row r="223" spans="1:12" ht="12.75" customHeight="1">
      <c r="A223" s="7" t="s">
        <v>11</v>
      </c>
      <c r="B223" s="46">
        <v>48</v>
      </c>
      <c r="C223" s="4" t="s">
        <v>35</v>
      </c>
      <c r="D223" s="126">
        <f aca="true" t="shared" si="42" ref="D223:L223">SUM(D220:D222)</f>
        <v>0</v>
      </c>
      <c r="E223" s="123">
        <f t="shared" si="42"/>
        <v>4291</v>
      </c>
      <c r="F223" s="126">
        <f t="shared" si="42"/>
        <v>0</v>
      </c>
      <c r="G223" s="123">
        <f t="shared" si="42"/>
        <v>4889</v>
      </c>
      <c r="H223" s="126">
        <f t="shared" si="42"/>
        <v>0</v>
      </c>
      <c r="I223" s="123">
        <f t="shared" si="42"/>
        <v>4889</v>
      </c>
      <c r="J223" s="126">
        <f t="shared" si="42"/>
        <v>0</v>
      </c>
      <c r="K223" s="123">
        <f t="shared" si="42"/>
        <v>6005</v>
      </c>
      <c r="L223" s="123">
        <f t="shared" si="42"/>
        <v>6005</v>
      </c>
    </row>
    <row r="224" spans="1:12" ht="12.75" customHeight="1">
      <c r="A224" s="7" t="s">
        <v>11</v>
      </c>
      <c r="B224" s="46">
        <v>69</v>
      </c>
      <c r="C224" s="27" t="s">
        <v>106</v>
      </c>
      <c r="D224" s="126">
        <f aca="true" t="shared" si="43" ref="D224:L224">D223+D217+D211+D205</f>
        <v>0</v>
      </c>
      <c r="E224" s="123">
        <f t="shared" si="43"/>
        <v>16090</v>
      </c>
      <c r="F224" s="126">
        <f t="shared" si="43"/>
        <v>0</v>
      </c>
      <c r="G224" s="123">
        <f t="shared" si="43"/>
        <v>17440</v>
      </c>
      <c r="H224" s="126">
        <f t="shared" si="43"/>
        <v>0</v>
      </c>
      <c r="I224" s="123">
        <f t="shared" si="43"/>
        <v>17440</v>
      </c>
      <c r="J224" s="126">
        <f t="shared" si="43"/>
        <v>0</v>
      </c>
      <c r="K224" s="123">
        <f t="shared" si="43"/>
        <v>19930</v>
      </c>
      <c r="L224" s="123">
        <f t="shared" si="43"/>
        <v>19930</v>
      </c>
    </row>
    <row r="225" spans="1:12" ht="12.75" customHeight="1">
      <c r="A225" s="7"/>
      <c r="B225" s="46"/>
      <c r="C225" s="27"/>
      <c r="D225" s="11"/>
      <c r="E225" s="11"/>
      <c r="F225" s="11"/>
      <c r="G225" s="66"/>
      <c r="H225" s="11"/>
      <c r="I225" s="66"/>
      <c r="J225" s="11"/>
      <c r="K225" s="66"/>
      <c r="L225" s="66"/>
    </row>
    <row r="226" spans="1:12" ht="12.75" customHeight="1">
      <c r="A226" s="7"/>
      <c r="B226" s="6">
        <v>70</v>
      </c>
      <c r="C226" s="15" t="s">
        <v>234</v>
      </c>
      <c r="D226" s="11"/>
      <c r="E226" s="11"/>
      <c r="F226" s="11"/>
      <c r="G226" s="66"/>
      <c r="H226" s="11"/>
      <c r="I226" s="66"/>
      <c r="J226" s="11"/>
      <c r="K226" s="66"/>
      <c r="L226" s="66"/>
    </row>
    <row r="227" spans="2:12" ht="12.75" customHeight="1">
      <c r="B227" s="45">
        <v>61</v>
      </c>
      <c r="C227" s="27" t="s">
        <v>119</v>
      </c>
      <c r="D227" s="66"/>
      <c r="E227" s="11"/>
      <c r="F227" s="11"/>
      <c r="G227" s="11"/>
      <c r="H227" s="11"/>
      <c r="I227" s="11"/>
      <c r="J227" s="11"/>
      <c r="K227" s="11"/>
      <c r="L227" s="11"/>
    </row>
    <row r="228" spans="2:12" ht="12.75" customHeight="1">
      <c r="B228" s="5" t="s">
        <v>120</v>
      </c>
      <c r="C228" s="4" t="s">
        <v>18</v>
      </c>
      <c r="D228" s="91">
        <v>5941</v>
      </c>
      <c r="E228" s="101">
        <v>0</v>
      </c>
      <c r="F228" s="91">
        <v>7146</v>
      </c>
      <c r="G228" s="101">
        <v>0</v>
      </c>
      <c r="H228" s="93">
        <v>7146</v>
      </c>
      <c r="I228" s="101">
        <v>0</v>
      </c>
      <c r="J228" s="91">
        <v>6500</v>
      </c>
      <c r="K228" s="101">
        <v>0</v>
      </c>
      <c r="L228" s="92">
        <f>SUM(J228:K228)</f>
        <v>6500</v>
      </c>
    </row>
    <row r="229" spans="2:12" ht="12.75" customHeight="1">
      <c r="B229" s="5" t="s">
        <v>121</v>
      </c>
      <c r="C229" s="4" t="s">
        <v>20</v>
      </c>
      <c r="D229" s="91">
        <v>100</v>
      </c>
      <c r="E229" s="101">
        <v>0</v>
      </c>
      <c r="F229" s="101">
        <v>0</v>
      </c>
      <c r="G229" s="101">
        <v>0</v>
      </c>
      <c r="H229" s="105">
        <v>0</v>
      </c>
      <c r="I229" s="101">
        <v>0</v>
      </c>
      <c r="J229" s="101">
        <v>0</v>
      </c>
      <c r="K229" s="101">
        <v>0</v>
      </c>
      <c r="L229" s="104">
        <f>SUM(J229:K229)</f>
        <v>0</v>
      </c>
    </row>
    <row r="230" spans="1:12" ht="12.75" customHeight="1">
      <c r="A230" s="7"/>
      <c r="B230" s="31" t="s">
        <v>122</v>
      </c>
      <c r="C230" s="27" t="s">
        <v>22</v>
      </c>
      <c r="D230" s="91">
        <v>203</v>
      </c>
      <c r="E230" s="101">
        <v>0</v>
      </c>
      <c r="F230" s="101">
        <v>0</v>
      </c>
      <c r="G230" s="101">
        <v>0</v>
      </c>
      <c r="H230" s="105">
        <v>0</v>
      </c>
      <c r="I230" s="101">
        <v>0</v>
      </c>
      <c r="J230" s="101">
        <v>0</v>
      </c>
      <c r="K230" s="101">
        <v>0</v>
      </c>
      <c r="L230" s="101">
        <f>SUM(J230:K230)</f>
        <v>0</v>
      </c>
    </row>
    <row r="231" spans="1:12" ht="12.75" customHeight="1">
      <c r="A231" s="7"/>
      <c r="B231" s="31" t="s">
        <v>123</v>
      </c>
      <c r="C231" s="27" t="s">
        <v>124</v>
      </c>
      <c r="D231" s="91">
        <v>1637</v>
      </c>
      <c r="E231" s="101">
        <v>0</v>
      </c>
      <c r="F231" s="93">
        <v>1566</v>
      </c>
      <c r="G231" s="101">
        <v>0</v>
      </c>
      <c r="H231" s="93">
        <v>1566</v>
      </c>
      <c r="I231" s="101">
        <v>0</v>
      </c>
      <c r="J231" s="93">
        <v>1130</v>
      </c>
      <c r="K231" s="101">
        <v>0</v>
      </c>
      <c r="L231" s="91">
        <f>SUM(J231:K231)</f>
        <v>1130</v>
      </c>
    </row>
    <row r="232" spans="1:12" ht="12.75" customHeight="1">
      <c r="A232" s="7" t="s">
        <v>11</v>
      </c>
      <c r="B232" s="46">
        <v>61</v>
      </c>
      <c r="C232" s="27" t="s">
        <v>119</v>
      </c>
      <c r="D232" s="125">
        <f aca="true" t="shared" si="44" ref="D232:L232">SUM(D227:D231)</f>
        <v>7881</v>
      </c>
      <c r="E232" s="124">
        <f t="shared" si="44"/>
        <v>0</v>
      </c>
      <c r="F232" s="125">
        <f t="shared" si="44"/>
        <v>8712</v>
      </c>
      <c r="G232" s="124">
        <f t="shared" si="44"/>
        <v>0</v>
      </c>
      <c r="H232" s="125">
        <f t="shared" si="44"/>
        <v>8712</v>
      </c>
      <c r="I232" s="124">
        <f t="shared" si="44"/>
        <v>0</v>
      </c>
      <c r="J232" s="125">
        <f t="shared" si="44"/>
        <v>7630</v>
      </c>
      <c r="K232" s="124">
        <f t="shared" si="44"/>
        <v>0</v>
      </c>
      <c r="L232" s="125">
        <f t="shared" si="44"/>
        <v>7630</v>
      </c>
    </row>
    <row r="233" spans="2:12" ht="12.75" customHeight="1">
      <c r="B233" s="46"/>
      <c r="C233" s="27"/>
      <c r="D233" s="11"/>
      <c r="E233" s="11"/>
      <c r="F233" s="66"/>
      <c r="G233" s="11"/>
      <c r="H233" s="66"/>
      <c r="I233" s="11"/>
      <c r="J233" s="66"/>
      <c r="K233" s="11"/>
      <c r="L233" s="11"/>
    </row>
    <row r="234" spans="2:12" ht="12.75" customHeight="1">
      <c r="B234" s="46">
        <v>45</v>
      </c>
      <c r="C234" s="27" t="s">
        <v>23</v>
      </c>
      <c r="D234" s="11"/>
      <c r="E234" s="11"/>
      <c r="F234" s="66"/>
      <c r="G234" s="11"/>
      <c r="H234" s="66"/>
      <c r="I234" s="11"/>
      <c r="J234" s="66"/>
      <c r="K234" s="11"/>
      <c r="L234" s="11"/>
    </row>
    <row r="235" spans="2:12" ht="12.75" customHeight="1">
      <c r="B235" s="5" t="s">
        <v>126</v>
      </c>
      <c r="C235" s="4" t="s">
        <v>125</v>
      </c>
      <c r="D235" s="92">
        <v>589</v>
      </c>
      <c r="E235" s="104">
        <v>0</v>
      </c>
      <c r="F235" s="89">
        <v>1056</v>
      </c>
      <c r="G235" s="104">
        <v>0</v>
      </c>
      <c r="H235" s="89">
        <v>1056</v>
      </c>
      <c r="I235" s="104">
        <v>0</v>
      </c>
      <c r="J235" s="89">
        <v>430</v>
      </c>
      <c r="K235" s="104">
        <v>0</v>
      </c>
      <c r="L235" s="92">
        <f>SUM(J235:K235)</f>
        <v>430</v>
      </c>
    </row>
    <row r="236" spans="1:12" ht="12.75" customHeight="1">
      <c r="A236" s="15" t="s">
        <v>11</v>
      </c>
      <c r="B236" s="46">
        <v>45</v>
      </c>
      <c r="C236" s="27" t="s">
        <v>23</v>
      </c>
      <c r="D236" s="123">
        <f aca="true" t="shared" si="45" ref="D236:L236">SUM(D235)</f>
        <v>589</v>
      </c>
      <c r="E236" s="126">
        <f t="shared" si="45"/>
        <v>0</v>
      </c>
      <c r="F236" s="123">
        <f t="shared" si="45"/>
        <v>1056</v>
      </c>
      <c r="G236" s="126">
        <f t="shared" si="45"/>
        <v>0</v>
      </c>
      <c r="H236" s="123">
        <f t="shared" si="45"/>
        <v>1056</v>
      </c>
      <c r="I236" s="126">
        <f t="shared" si="45"/>
        <v>0</v>
      </c>
      <c r="J236" s="123">
        <f t="shared" si="45"/>
        <v>430</v>
      </c>
      <c r="K236" s="126">
        <f t="shared" si="45"/>
        <v>0</v>
      </c>
      <c r="L236" s="123">
        <f t="shared" si="45"/>
        <v>430</v>
      </c>
    </row>
    <row r="237" spans="1:12" ht="12.75" customHeight="1">
      <c r="A237" s="7"/>
      <c r="B237" s="31"/>
      <c r="C237" s="27"/>
      <c r="D237" s="11"/>
      <c r="E237" s="69"/>
      <c r="F237" s="66"/>
      <c r="G237" s="69"/>
      <c r="H237" s="66"/>
      <c r="I237" s="69"/>
      <c r="J237" s="66"/>
      <c r="K237" s="69"/>
      <c r="L237" s="11"/>
    </row>
    <row r="238" spans="1:12" ht="12.75" customHeight="1">
      <c r="A238" s="7"/>
      <c r="B238" s="46">
        <v>46</v>
      </c>
      <c r="C238" s="27" t="s">
        <v>27</v>
      </c>
      <c r="D238" s="11"/>
      <c r="E238" s="69"/>
      <c r="F238" s="66"/>
      <c r="G238" s="69"/>
      <c r="H238" s="66"/>
      <c r="I238" s="69"/>
      <c r="J238" s="66"/>
      <c r="K238" s="69"/>
      <c r="L238" s="11"/>
    </row>
    <row r="239" spans="1:12" ht="12.75" customHeight="1">
      <c r="A239" s="7"/>
      <c r="B239" s="31" t="s">
        <v>127</v>
      </c>
      <c r="C239" s="27" t="s">
        <v>125</v>
      </c>
      <c r="D239" s="90">
        <v>1040</v>
      </c>
      <c r="E239" s="103">
        <v>0</v>
      </c>
      <c r="F239" s="122">
        <v>591</v>
      </c>
      <c r="G239" s="103">
        <v>0</v>
      </c>
      <c r="H239" s="122">
        <v>591</v>
      </c>
      <c r="I239" s="103">
        <v>0</v>
      </c>
      <c r="J239" s="122">
        <v>410</v>
      </c>
      <c r="K239" s="103">
        <v>0</v>
      </c>
      <c r="L239" s="90">
        <f>SUM(J239:K239)</f>
        <v>410</v>
      </c>
    </row>
    <row r="240" spans="1:12" ht="12.75" customHeight="1">
      <c r="A240" s="7" t="s">
        <v>11</v>
      </c>
      <c r="B240" s="46">
        <v>46</v>
      </c>
      <c r="C240" s="27" t="s">
        <v>27</v>
      </c>
      <c r="D240" s="122">
        <f aca="true" t="shared" si="46" ref="D240:L240">SUM(D239:D239)</f>
        <v>1040</v>
      </c>
      <c r="E240" s="106">
        <f t="shared" si="46"/>
        <v>0</v>
      </c>
      <c r="F240" s="122">
        <f t="shared" si="46"/>
        <v>591</v>
      </c>
      <c r="G240" s="106">
        <f t="shared" si="46"/>
        <v>0</v>
      </c>
      <c r="H240" s="122">
        <f t="shared" si="46"/>
        <v>591</v>
      </c>
      <c r="I240" s="106">
        <f t="shared" si="46"/>
        <v>0</v>
      </c>
      <c r="J240" s="122">
        <f t="shared" si="46"/>
        <v>410</v>
      </c>
      <c r="K240" s="106">
        <f t="shared" si="46"/>
        <v>0</v>
      </c>
      <c r="L240" s="122">
        <f t="shared" si="46"/>
        <v>410</v>
      </c>
    </row>
    <row r="241" spans="2:12" ht="12.75" customHeight="1">
      <c r="B241" s="5"/>
      <c r="C241" s="4"/>
      <c r="D241" s="68"/>
      <c r="E241" s="67"/>
      <c r="F241" s="65"/>
      <c r="G241" s="67"/>
      <c r="H241" s="65"/>
      <c r="I241" s="67"/>
      <c r="J241" s="65"/>
      <c r="K241" s="67"/>
      <c r="L241" s="68"/>
    </row>
    <row r="242" spans="2:12" ht="12.75" customHeight="1">
      <c r="B242" s="46">
        <v>47</v>
      </c>
      <c r="C242" s="4" t="s">
        <v>31</v>
      </c>
      <c r="D242" s="68"/>
      <c r="E242" s="67"/>
      <c r="F242" s="65"/>
      <c r="G242" s="67"/>
      <c r="H242" s="65"/>
      <c r="I242" s="67"/>
      <c r="J242" s="65"/>
      <c r="K242" s="67"/>
      <c r="L242" s="68"/>
    </row>
    <row r="243" spans="2:12" ht="12.75" customHeight="1">
      <c r="B243" s="31" t="s">
        <v>128</v>
      </c>
      <c r="C243" s="27" t="s">
        <v>125</v>
      </c>
      <c r="D243" s="92">
        <v>536</v>
      </c>
      <c r="E243" s="104">
        <v>0</v>
      </c>
      <c r="F243" s="89">
        <v>582</v>
      </c>
      <c r="G243" s="104">
        <v>0</v>
      </c>
      <c r="H243" s="89">
        <v>582</v>
      </c>
      <c r="I243" s="104">
        <v>0</v>
      </c>
      <c r="J243" s="89">
        <v>450</v>
      </c>
      <c r="K243" s="104">
        <v>0</v>
      </c>
      <c r="L243" s="92">
        <f>SUM(J243:K243)</f>
        <v>450</v>
      </c>
    </row>
    <row r="244" spans="1:12" ht="12.75" customHeight="1">
      <c r="A244" s="7" t="s">
        <v>11</v>
      </c>
      <c r="B244" s="46">
        <v>47</v>
      </c>
      <c r="C244" s="27" t="s">
        <v>31</v>
      </c>
      <c r="D244" s="123">
        <f aca="true" t="shared" si="47" ref="D244:L244">SUM(D243)</f>
        <v>536</v>
      </c>
      <c r="E244" s="126">
        <f t="shared" si="47"/>
        <v>0</v>
      </c>
      <c r="F244" s="123">
        <f t="shared" si="47"/>
        <v>582</v>
      </c>
      <c r="G244" s="126">
        <f t="shared" si="47"/>
        <v>0</v>
      </c>
      <c r="H244" s="123">
        <f t="shared" si="47"/>
        <v>582</v>
      </c>
      <c r="I244" s="126">
        <f t="shared" si="47"/>
        <v>0</v>
      </c>
      <c r="J244" s="123">
        <f t="shared" si="47"/>
        <v>450</v>
      </c>
      <c r="K244" s="126">
        <f t="shared" si="47"/>
        <v>0</v>
      </c>
      <c r="L244" s="123">
        <f t="shared" si="47"/>
        <v>450</v>
      </c>
    </row>
    <row r="245" spans="1:12" ht="12.75" customHeight="1">
      <c r="A245" s="7"/>
      <c r="B245" s="46"/>
      <c r="C245" s="27"/>
      <c r="D245" s="11"/>
      <c r="E245" s="69"/>
      <c r="F245" s="66"/>
      <c r="G245" s="69"/>
      <c r="H245" s="66"/>
      <c r="I245" s="11"/>
      <c r="J245" s="66"/>
      <c r="K245" s="69"/>
      <c r="L245" s="11"/>
    </row>
    <row r="246" spans="2:12" ht="12.75" customHeight="1">
      <c r="B246" s="46">
        <v>48</v>
      </c>
      <c r="C246" s="4" t="s">
        <v>35</v>
      </c>
      <c r="D246" s="68"/>
      <c r="E246" s="68"/>
      <c r="F246" s="65"/>
      <c r="G246" s="68"/>
      <c r="H246" s="65"/>
      <c r="I246" s="68"/>
      <c r="J246" s="65"/>
      <c r="K246" s="68"/>
      <c r="L246" s="68"/>
    </row>
    <row r="247" spans="2:12" ht="12.75" customHeight="1">
      <c r="B247" s="5" t="s">
        <v>129</v>
      </c>
      <c r="C247" s="4" t="s">
        <v>125</v>
      </c>
      <c r="D247" s="92">
        <v>108</v>
      </c>
      <c r="E247" s="104">
        <v>0</v>
      </c>
      <c r="F247" s="89">
        <v>108</v>
      </c>
      <c r="G247" s="104">
        <v>0</v>
      </c>
      <c r="H247" s="89">
        <v>108</v>
      </c>
      <c r="I247" s="104">
        <v>0</v>
      </c>
      <c r="J247" s="89">
        <v>120</v>
      </c>
      <c r="K247" s="104">
        <v>0</v>
      </c>
      <c r="L247" s="92">
        <f>SUM(J247:K247)</f>
        <v>120</v>
      </c>
    </row>
    <row r="248" spans="1:12" ht="12.75" customHeight="1">
      <c r="A248" s="15" t="s">
        <v>11</v>
      </c>
      <c r="B248" s="46">
        <v>48</v>
      </c>
      <c r="C248" s="4" t="s">
        <v>35</v>
      </c>
      <c r="D248" s="123">
        <f aca="true" t="shared" si="48" ref="D248:L248">SUM(D247)</f>
        <v>108</v>
      </c>
      <c r="E248" s="126">
        <f t="shared" si="48"/>
        <v>0</v>
      </c>
      <c r="F248" s="123">
        <f t="shared" si="48"/>
        <v>108</v>
      </c>
      <c r="G248" s="126">
        <f t="shared" si="48"/>
        <v>0</v>
      </c>
      <c r="H248" s="123">
        <f t="shared" si="48"/>
        <v>108</v>
      </c>
      <c r="I248" s="126">
        <f t="shared" si="48"/>
        <v>0</v>
      </c>
      <c r="J248" s="123">
        <f t="shared" si="48"/>
        <v>120</v>
      </c>
      <c r="K248" s="126">
        <f t="shared" si="48"/>
        <v>0</v>
      </c>
      <c r="L248" s="123">
        <f t="shared" si="48"/>
        <v>120</v>
      </c>
    </row>
    <row r="249" spans="1:12" ht="12.75" customHeight="1">
      <c r="A249" s="7" t="s">
        <v>11</v>
      </c>
      <c r="B249" s="32">
        <v>70</v>
      </c>
      <c r="C249" s="7" t="s">
        <v>234</v>
      </c>
      <c r="D249" s="123">
        <f aca="true" t="shared" si="49" ref="D249:I249">D248+D244+D240+D236+D232</f>
        <v>10154</v>
      </c>
      <c r="E249" s="126">
        <f t="shared" si="49"/>
        <v>0</v>
      </c>
      <c r="F249" s="123">
        <f t="shared" si="49"/>
        <v>11049</v>
      </c>
      <c r="G249" s="126">
        <f t="shared" si="49"/>
        <v>0</v>
      </c>
      <c r="H249" s="123">
        <f t="shared" si="49"/>
        <v>11049</v>
      </c>
      <c r="I249" s="126">
        <f t="shared" si="49"/>
        <v>0</v>
      </c>
      <c r="J249" s="123">
        <f>J248+J244+J240+J236+J232</f>
        <v>9040</v>
      </c>
      <c r="K249" s="126">
        <f>K248+K244+K240+K236+K232</f>
        <v>0</v>
      </c>
      <c r="L249" s="123">
        <f>L248+L244+L240+L236+L232</f>
        <v>9040</v>
      </c>
    </row>
    <row r="250" spans="1:12" ht="12.75" customHeight="1">
      <c r="A250" s="7"/>
      <c r="B250" s="32"/>
      <c r="C250" s="7"/>
      <c r="D250" s="11"/>
      <c r="E250" s="91"/>
      <c r="F250" s="11"/>
      <c r="G250" s="91"/>
      <c r="H250" s="11"/>
      <c r="I250" s="91"/>
      <c r="J250" s="11"/>
      <c r="K250" s="91"/>
      <c r="L250" s="11"/>
    </row>
    <row r="251" spans="2:12" ht="12.75" customHeight="1">
      <c r="B251" s="6">
        <v>71</v>
      </c>
      <c r="C251" s="4" t="s">
        <v>130</v>
      </c>
      <c r="D251" s="65"/>
      <c r="E251" s="65"/>
      <c r="F251" s="65"/>
      <c r="G251" s="65"/>
      <c r="H251" s="65"/>
      <c r="I251" s="65"/>
      <c r="J251" s="65"/>
      <c r="K251" s="65"/>
      <c r="L251" s="65"/>
    </row>
    <row r="252" spans="1:12" ht="12.75" customHeight="1">
      <c r="A252" s="7"/>
      <c r="B252" s="32">
        <v>44</v>
      </c>
      <c r="C252" s="27" t="s">
        <v>16</v>
      </c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 customHeight="1">
      <c r="A253" s="7"/>
      <c r="B253" s="31" t="s">
        <v>132</v>
      </c>
      <c r="C253" s="27" t="s">
        <v>133</v>
      </c>
      <c r="D253" s="93">
        <v>998</v>
      </c>
      <c r="E253" s="101">
        <v>0</v>
      </c>
      <c r="F253" s="93">
        <v>363</v>
      </c>
      <c r="G253" s="101">
        <v>0</v>
      </c>
      <c r="H253" s="93">
        <v>363</v>
      </c>
      <c r="I253" s="101">
        <v>0</v>
      </c>
      <c r="J253" s="93">
        <v>490</v>
      </c>
      <c r="K253" s="101">
        <v>0</v>
      </c>
      <c r="L253" s="91">
        <f>SUM(J253:K253)</f>
        <v>490</v>
      </c>
    </row>
    <row r="254" spans="1:12" ht="12.75" customHeight="1">
      <c r="A254" s="30" t="s">
        <v>11</v>
      </c>
      <c r="B254" s="58">
        <v>44</v>
      </c>
      <c r="C254" s="59" t="s">
        <v>16</v>
      </c>
      <c r="D254" s="125">
        <f aca="true" t="shared" si="50" ref="D254:L254">SUM(D253:D253)</f>
        <v>998</v>
      </c>
      <c r="E254" s="124">
        <f t="shared" si="50"/>
        <v>0</v>
      </c>
      <c r="F254" s="125">
        <f t="shared" si="50"/>
        <v>363</v>
      </c>
      <c r="G254" s="124">
        <f t="shared" si="50"/>
        <v>0</v>
      </c>
      <c r="H254" s="125">
        <f t="shared" si="50"/>
        <v>363</v>
      </c>
      <c r="I254" s="124">
        <f t="shared" si="50"/>
        <v>0</v>
      </c>
      <c r="J254" s="125">
        <f t="shared" si="50"/>
        <v>490</v>
      </c>
      <c r="K254" s="124">
        <f t="shared" si="50"/>
        <v>0</v>
      </c>
      <c r="L254" s="125">
        <f t="shared" si="50"/>
        <v>490</v>
      </c>
    </row>
    <row r="255" spans="2:12" ht="1.5" customHeight="1">
      <c r="B255" s="31"/>
      <c r="C255" s="27"/>
      <c r="D255" s="11"/>
      <c r="E255" s="11"/>
      <c r="F255" s="116"/>
      <c r="G255" s="114"/>
      <c r="H255" s="66"/>
      <c r="I255" s="11"/>
      <c r="J255" s="66"/>
      <c r="K255" s="114"/>
      <c r="L255" s="114"/>
    </row>
    <row r="256" spans="2:12" ht="12.75" customHeight="1">
      <c r="B256" s="6">
        <v>45</v>
      </c>
      <c r="C256" s="27" t="s">
        <v>23</v>
      </c>
      <c r="D256" s="11"/>
      <c r="E256" s="11"/>
      <c r="F256" s="66"/>
      <c r="G256" s="11"/>
      <c r="H256" s="66"/>
      <c r="I256" s="11"/>
      <c r="J256" s="66"/>
      <c r="K256" s="11"/>
      <c r="L256" s="11"/>
    </row>
    <row r="257" spans="2:12" ht="12.75" customHeight="1">
      <c r="B257" s="5" t="s">
        <v>134</v>
      </c>
      <c r="C257" s="4" t="s">
        <v>131</v>
      </c>
      <c r="D257" s="91">
        <v>2718</v>
      </c>
      <c r="E257" s="101">
        <v>0</v>
      </c>
      <c r="F257" s="93">
        <v>2661</v>
      </c>
      <c r="G257" s="101">
        <v>0</v>
      </c>
      <c r="H257" s="93">
        <v>2661</v>
      </c>
      <c r="I257" s="101">
        <v>0</v>
      </c>
      <c r="J257" s="93">
        <v>1980</v>
      </c>
      <c r="K257" s="101">
        <v>0</v>
      </c>
      <c r="L257" s="91">
        <f>SUM(J257:K257)</f>
        <v>1980</v>
      </c>
    </row>
    <row r="258" spans="1:12" ht="12.75" customHeight="1">
      <c r="A258" s="15" t="s">
        <v>11</v>
      </c>
      <c r="B258" s="6">
        <v>45</v>
      </c>
      <c r="C258" s="27" t="s">
        <v>23</v>
      </c>
      <c r="D258" s="125">
        <f aca="true" t="shared" si="51" ref="D258:L258">SUM(D257:D257)</f>
        <v>2718</v>
      </c>
      <c r="E258" s="124">
        <f t="shared" si="51"/>
        <v>0</v>
      </c>
      <c r="F258" s="125">
        <f t="shared" si="51"/>
        <v>2661</v>
      </c>
      <c r="G258" s="124">
        <f t="shared" si="51"/>
        <v>0</v>
      </c>
      <c r="H258" s="125">
        <f t="shared" si="51"/>
        <v>2661</v>
      </c>
      <c r="I258" s="124">
        <f t="shared" si="51"/>
        <v>0</v>
      </c>
      <c r="J258" s="125">
        <f t="shared" si="51"/>
        <v>1980</v>
      </c>
      <c r="K258" s="124">
        <f t="shared" si="51"/>
        <v>0</v>
      </c>
      <c r="L258" s="125">
        <f t="shared" si="51"/>
        <v>1980</v>
      </c>
    </row>
    <row r="259" spans="2:12" ht="12.75" customHeight="1">
      <c r="B259" s="31"/>
      <c r="C259" s="27"/>
      <c r="D259" s="11"/>
      <c r="E259" s="69"/>
      <c r="F259" s="66"/>
      <c r="G259" s="69"/>
      <c r="H259" s="66"/>
      <c r="I259" s="69"/>
      <c r="J259" s="66"/>
      <c r="K259" s="69"/>
      <c r="L259" s="11"/>
    </row>
    <row r="260" spans="2:12" ht="12.75" customHeight="1">
      <c r="B260" s="6">
        <v>46</v>
      </c>
      <c r="C260" s="27" t="s">
        <v>27</v>
      </c>
      <c r="D260" s="11"/>
      <c r="E260" s="69"/>
      <c r="F260" s="66"/>
      <c r="G260" s="69"/>
      <c r="H260" s="66"/>
      <c r="I260" s="69"/>
      <c r="J260" s="66"/>
      <c r="K260" s="69"/>
      <c r="L260" s="11"/>
    </row>
    <row r="261" spans="1:12" ht="12.75" customHeight="1">
      <c r="A261" s="7"/>
      <c r="B261" s="31" t="s">
        <v>135</v>
      </c>
      <c r="C261" s="27" t="s">
        <v>131</v>
      </c>
      <c r="D261" s="91">
        <v>510</v>
      </c>
      <c r="E261" s="101">
        <v>0</v>
      </c>
      <c r="F261" s="93">
        <v>1054</v>
      </c>
      <c r="G261" s="101">
        <v>0</v>
      </c>
      <c r="H261" s="93">
        <v>1054</v>
      </c>
      <c r="I261" s="101">
        <v>0</v>
      </c>
      <c r="J261" s="93">
        <v>640</v>
      </c>
      <c r="K261" s="101">
        <v>0</v>
      </c>
      <c r="L261" s="91">
        <f>SUM(J261:K261)</f>
        <v>640</v>
      </c>
    </row>
    <row r="262" spans="1:12" ht="12.75" customHeight="1">
      <c r="A262" s="7" t="s">
        <v>11</v>
      </c>
      <c r="B262" s="32">
        <v>46</v>
      </c>
      <c r="C262" s="27" t="s">
        <v>27</v>
      </c>
      <c r="D262" s="123">
        <f aca="true" t="shared" si="52" ref="D262:L262">SUM(D261:D261)</f>
        <v>510</v>
      </c>
      <c r="E262" s="126">
        <f t="shared" si="52"/>
        <v>0</v>
      </c>
      <c r="F262" s="123">
        <f t="shared" si="52"/>
        <v>1054</v>
      </c>
      <c r="G262" s="126">
        <f t="shared" si="52"/>
        <v>0</v>
      </c>
      <c r="H262" s="123">
        <f t="shared" si="52"/>
        <v>1054</v>
      </c>
      <c r="I262" s="126">
        <f t="shared" si="52"/>
        <v>0</v>
      </c>
      <c r="J262" s="123">
        <f t="shared" si="52"/>
        <v>640</v>
      </c>
      <c r="K262" s="126">
        <f t="shared" si="52"/>
        <v>0</v>
      </c>
      <c r="L262" s="123">
        <f t="shared" si="52"/>
        <v>640</v>
      </c>
    </row>
    <row r="263" spans="1:12" ht="12.75" customHeight="1">
      <c r="A263" s="7"/>
      <c r="B263" s="31"/>
      <c r="C263" s="27"/>
      <c r="D263" s="11"/>
      <c r="E263" s="69"/>
      <c r="F263" s="66"/>
      <c r="G263" s="69"/>
      <c r="H263" s="66"/>
      <c r="I263" s="69"/>
      <c r="J263" s="66"/>
      <c r="K263" s="69"/>
      <c r="L263" s="11"/>
    </row>
    <row r="264" spans="1:12" ht="12.75" customHeight="1">
      <c r="A264" s="7"/>
      <c r="B264" s="32">
        <v>47</v>
      </c>
      <c r="C264" s="27" t="s">
        <v>31</v>
      </c>
      <c r="D264" s="11"/>
      <c r="E264" s="69"/>
      <c r="F264" s="66"/>
      <c r="G264" s="69"/>
      <c r="H264" s="66"/>
      <c r="I264" s="69"/>
      <c r="J264" s="66"/>
      <c r="K264" s="69"/>
      <c r="L264" s="11"/>
    </row>
    <row r="265" spans="1:12" ht="12.75" customHeight="1">
      <c r="A265" s="7"/>
      <c r="B265" s="31" t="s">
        <v>136</v>
      </c>
      <c r="C265" s="27" t="s">
        <v>137</v>
      </c>
      <c r="D265" s="90">
        <v>108</v>
      </c>
      <c r="E265" s="103">
        <v>0</v>
      </c>
      <c r="F265" s="122">
        <v>108</v>
      </c>
      <c r="G265" s="103">
        <v>0</v>
      </c>
      <c r="H265" s="122">
        <v>108</v>
      </c>
      <c r="I265" s="103">
        <v>0</v>
      </c>
      <c r="J265" s="122">
        <v>80</v>
      </c>
      <c r="K265" s="103">
        <v>0</v>
      </c>
      <c r="L265" s="90">
        <f>SUM(J265:K265)</f>
        <v>80</v>
      </c>
    </row>
    <row r="266" spans="1:12" ht="12.75" customHeight="1">
      <c r="A266" s="7" t="s">
        <v>11</v>
      </c>
      <c r="B266" s="32">
        <v>47</v>
      </c>
      <c r="C266" s="27" t="s">
        <v>31</v>
      </c>
      <c r="D266" s="122">
        <f aca="true" t="shared" si="53" ref="D266:L266">D265</f>
        <v>108</v>
      </c>
      <c r="E266" s="106">
        <f t="shared" si="53"/>
        <v>0</v>
      </c>
      <c r="F266" s="122">
        <f t="shared" si="53"/>
        <v>108</v>
      </c>
      <c r="G266" s="106">
        <f t="shared" si="53"/>
        <v>0</v>
      </c>
      <c r="H266" s="122">
        <f t="shared" si="53"/>
        <v>108</v>
      </c>
      <c r="I266" s="106">
        <f t="shared" si="53"/>
        <v>0</v>
      </c>
      <c r="J266" s="122">
        <f t="shared" si="53"/>
        <v>80</v>
      </c>
      <c r="K266" s="106">
        <f t="shared" si="53"/>
        <v>0</v>
      </c>
      <c r="L266" s="122">
        <f t="shared" si="53"/>
        <v>80</v>
      </c>
    </row>
    <row r="267" spans="2:12" ht="12.75" customHeight="1">
      <c r="B267" s="31"/>
      <c r="C267" s="27"/>
      <c r="D267" s="11"/>
      <c r="E267" s="69"/>
      <c r="F267" s="66"/>
      <c r="G267" s="69"/>
      <c r="H267" s="66"/>
      <c r="I267" s="69"/>
      <c r="J267" s="66"/>
      <c r="K267" s="69"/>
      <c r="L267" s="11"/>
    </row>
    <row r="268" spans="2:12" ht="12.75" customHeight="1">
      <c r="B268" s="6">
        <v>48</v>
      </c>
      <c r="C268" s="27" t="s">
        <v>35</v>
      </c>
      <c r="D268" s="11"/>
      <c r="E268" s="69"/>
      <c r="F268" s="66"/>
      <c r="G268" s="69"/>
      <c r="H268" s="66"/>
      <c r="I268" s="69"/>
      <c r="J268" s="66"/>
      <c r="K268" s="69"/>
      <c r="L268" s="11"/>
    </row>
    <row r="269" spans="2:12" ht="12.75" customHeight="1">
      <c r="B269" s="5" t="s">
        <v>138</v>
      </c>
      <c r="C269" s="4" t="s">
        <v>131</v>
      </c>
      <c r="D269" s="91">
        <v>156</v>
      </c>
      <c r="E269" s="101">
        <v>0</v>
      </c>
      <c r="F269" s="93">
        <v>155</v>
      </c>
      <c r="G269" s="101">
        <v>0</v>
      </c>
      <c r="H269" s="93">
        <v>155</v>
      </c>
      <c r="I269" s="101">
        <v>0</v>
      </c>
      <c r="J269" s="93">
        <v>120</v>
      </c>
      <c r="K269" s="101">
        <v>0</v>
      </c>
      <c r="L269" s="91">
        <f>SUM(J269:K269)</f>
        <v>120</v>
      </c>
    </row>
    <row r="270" spans="1:12" ht="12.75" customHeight="1">
      <c r="A270" s="15" t="s">
        <v>11</v>
      </c>
      <c r="B270" s="6">
        <v>48</v>
      </c>
      <c r="C270" s="27" t="s">
        <v>35</v>
      </c>
      <c r="D270" s="123">
        <f aca="true" t="shared" si="54" ref="D270:L270">SUM(D269:D269)</f>
        <v>156</v>
      </c>
      <c r="E270" s="126">
        <f t="shared" si="54"/>
        <v>0</v>
      </c>
      <c r="F270" s="123">
        <f t="shared" si="54"/>
        <v>155</v>
      </c>
      <c r="G270" s="126">
        <f t="shared" si="54"/>
        <v>0</v>
      </c>
      <c r="H270" s="123">
        <f t="shared" si="54"/>
        <v>155</v>
      </c>
      <c r="I270" s="126">
        <f t="shared" si="54"/>
        <v>0</v>
      </c>
      <c r="J270" s="123">
        <f t="shared" si="54"/>
        <v>120</v>
      </c>
      <c r="K270" s="126">
        <f t="shared" si="54"/>
        <v>0</v>
      </c>
      <c r="L270" s="123">
        <f t="shared" si="54"/>
        <v>120</v>
      </c>
    </row>
    <row r="271" spans="1:12" ht="12.75" customHeight="1">
      <c r="A271" s="7" t="s">
        <v>11</v>
      </c>
      <c r="B271" s="32">
        <v>71</v>
      </c>
      <c r="C271" s="27" t="s">
        <v>130</v>
      </c>
      <c r="D271" s="123">
        <f aca="true" t="shared" si="55" ref="D271:L271">D270+D266+D262+D258+D254</f>
        <v>4490</v>
      </c>
      <c r="E271" s="126">
        <f t="shared" si="55"/>
        <v>0</v>
      </c>
      <c r="F271" s="123">
        <f t="shared" si="55"/>
        <v>4341</v>
      </c>
      <c r="G271" s="126">
        <f t="shared" si="55"/>
        <v>0</v>
      </c>
      <c r="H271" s="123">
        <f t="shared" si="55"/>
        <v>4341</v>
      </c>
      <c r="I271" s="126">
        <f t="shared" si="55"/>
        <v>0</v>
      </c>
      <c r="J271" s="123">
        <f t="shared" si="55"/>
        <v>3310</v>
      </c>
      <c r="K271" s="126">
        <f t="shared" si="55"/>
        <v>0</v>
      </c>
      <c r="L271" s="123">
        <f t="shared" si="55"/>
        <v>3310</v>
      </c>
    </row>
    <row r="272" spans="1:12" ht="12.75" customHeight="1">
      <c r="A272" s="7" t="s">
        <v>11</v>
      </c>
      <c r="B272" s="49">
        <v>1.102</v>
      </c>
      <c r="C272" s="28" t="s">
        <v>105</v>
      </c>
      <c r="D272" s="123">
        <f aca="true" t="shared" si="56" ref="D272:I272">D249+D271+D224</f>
        <v>14644</v>
      </c>
      <c r="E272" s="123">
        <f t="shared" si="56"/>
        <v>16090</v>
      </c>
      <c r="F272" s="123">
        <f t="shared" si="56"/>
        <v>15390</v>
      </c>
      <c r="G272" s="123">
        <f t="shared" si="56"/>
        <v>17440</v>
      </c>
      <c r="H272" s="123">
        <f t="shared" si="56"/>
        <v>15390</v>
      </c>
      <c r="I272" s="123">
        <f t="shared" si="56"/>
        <v>17440</v>
      </c>
      <c r="J272" s="123">
        <f>J249+J271+J224</f>
        <v>12350</v>
      </c>
      <c r="K272" s="123">
        <f>K249+K271+K224</f>
        <v>19930</v>
      </c>
      <c r="L272" s="123">
        <f>L249+L271+L224</f>
        <v>32280</v>
      </c>
    </row>
    <row r="273" spans="2:12" ht="12.75" customHeight="1">
      <c r="B273" s="35"/>
      <c r="C273" s="26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2:12" ht="12.75" customHeight="1">
      <c r="B274" s="41">
        <v>1.105</v>
      </c>
      <c r="C274" s="26" t="s">
        <v>139</v>
      </c>
      <c r="D274" s="65"/>
      <c r="E274" s="65"/>
      <c r="F274" s="65"/>
      <c r="G274" s="65"/>
      <c r="H274" s="65"/>
      <c r="I274" s="65"/>
      <c r="J274" s="65"/>
      <c r="K274" s="65"/>
      <c r="L274" s="65"/>
    </row>
    <row r="275" spans="2:12" ht="12.75" customHeight="1">
      <c r="B275" s="32">
        <v>73</v>
      </c>
      <c r="C275" s="4" t="s">
        <v>140</v>
      </c>
      <c r="D275" s="65"/>
      <c r="E275" s="65"/>
      <c r="F275" s="65"/>
      <c r="G275" s="65"/>
      <c r="H275" s="65"/>
      <c r="I275" s="65"/>
      <c r="J275" s="65"/>
      <c r="K275" s="65"/>
      <c r="L275" s="65"/>
    </row>
    <row r="276" spans="2:12" ht="12.75" customHeight="1">
      <c r="B276" s="32">
        <v>45</v>
      </c>
      <c r="C276" s="4" t="s">
        <v>23</v>
      </c>
      <c r="D276" s="65"/>
      <c r="E276" s="65"/>
      <c r="F276" s="65"/>
      <c r="G276" s="65"/>
      <c r="H276" s="65"/>
      <c r="I276" s="65"/>
      <c r="J276" s="65"/>
      <c r="K276" s="65"/>
      <c r="L276" s="65"/>
    </row>
    <row r="277" spans="2:12" ht="12.75" customHeight="1">
      <c r="B277" s="5" t="s">
        <v>141</v>
      </c>
      <c r="C277" s="4" t="s">
        <v>18</v>
      </c>
      <c r="D277" s="105">
        <v>0</v>
      </c>
      <c r="E277" s="92">
        <v>7249</v>
      </c>
      <c r="F277" s="104">
        <v>0</v>
      </c>
      <c r="G277" s="92">
        <v>9760</v>
      </c>
      <c r="H277" s="104">
        <v>0</v>
      </c>
      <c r="I277" s="92">
        <v>9760</v>
      </c>
      <c r="J277" s="104">
        <v>0</v>
      </c>
      <c r="K277" s="92">
        <v>8833</v>
      </c>
      <c r="L277" s="92">
        <f>SUM(J277:K277)</f>
        <v>8833</v>
      </c>
    </row>
    <row r="278" spans="1:12" ht="12.75" customHeight="1">
      <c r="A278" s="7"/>
      <c r="B278" s="5" t="s">
        <v>142</v>
      </c>
      <c r="C278" s="4" t="s">
        <v>20</v>
      </c>
      <c r="D278" s="105">
        <v>0</v>
      </c>
      <c r="E278" s="76">
        <v>57</v>
      </c>
      <c r="F278" s="104">
        <v>0</v>
      </c>
      <c r="G278" s="92">
        <v>65</v>
      </c>
      <c r="H278" s="104">
        <v>0</v>
      </c>
      <c r="I278" s="92">
        <v>65</v>
      </c>
      <c r="J278" s="104">
        <v>0</v>
      </c>
      <c r="K278" s="92">
        <v>65</v>
      </c>
      <c r="L278" s="92">
        <f>SUM(J278:K278)</f>
        <v>65</v>
      </c>
    </row>
    <row r="279" spans="1:12" ht="12.75" customHeight="1">
      <c r="A279" s="7"/>
      <c r="B279" s="31" t="s">
        <v>143</v>
      </c>
      <c r="C279" s="27" t="s">
        <v>22</v>
      </c>
      <c r="D279" s="105">
        <v>0</v>
      </c>
      <c r="E279" s="92">
        <v>142</v>
      </c>
      <c r="F279" s="104">
        <v>0</v>
      </c>
      <c r="G279" s="92">
        <v>165</v>
      </c>
      <c r="H279" s="104">
        <v>0</v>
      </c>
      <c r="I279" s="92">
        <v>165</v>
      </c>
      <c r="J279" s="104">
        <v>0</v>
      </c>
      <c r="K279" s="92">
        <v>165</v>
      </c>
      <c r="L279" s="92">
        <f>SUM(J279:K279)</f>
        <v>165</v>
      </c>
    </row>
    <row r="280" spans="1:12" ht="12.75" customHeight="1">
      <c r="A280" s="7"/>
      <c r="B280" s="31" t="s">
        <v>144</v>
      </c>
      <c r="C280" s="27" t="s">
        <v>235</v>
      </c>
      <c r="D280" s="103">
        <v>0</v>
      </c>
      <c r="E280" s="90">
        <v>1660</v>
      </c>
      <c r="F280" s="103">
        <v>0</v>
      </c>
      <c r="G280" s="90">
        <v>3281</v>
      </c>
      <c r="H280" s="103">
        <v>0</v>
      </c>
      <c r="I280" s="90">
        <v>3281</v>
      </c>
      <c r="J280" s="103">
        <v>0</v>
      </c>
      <c r="K280" s="90">
        <v>3175</v>
      </c>
      <c r="L280" s="90">
        <f>SUM(J280:K280)</f>
        <v>3175</v>
      </c>
    </row>
    <row r="281" spans="1:12" ht="12.75" customHeight="1">
      <c r="A281" s="7" t="s">
        <v>11</v>
      </c>
      <c r="B281" s="32">
        <v>73</v>
      </c>
      <c r="C281" s="27" t="s">
        <v>140</v>
      </c>
      <c r="D281" s="103">
        <f aca="true" t="shared" si="57" ref="D281:L281">SUM(D277:D280)</f>
        <v>0</v>
      </c>
      <c r="E281" s="90">
        <f t="shared" si="57"/>
        <v>9108</v>
      </c>
      <c r="F281" s="103">
        <f t="shared" si="57"/>
        <v>0</v>
      </c>
      <c r="G281" s="90">
        <f t="shared" si="57"/>
        <v>13271</v>
      </c>
      <c r="H281" s="103">
        <f t="shared" si="57"/>
        <v>0</v>
      </c>
      <c r="I281" s="90">
        <f t="shared" si="57"/>
        <v>13271</v>
      </c>
      <c r="J281" s="103">
        <f t="shared" si="57"/>
        <v>0</v>
      </c>
      <c r="K281" s="90">
        <f t="shared" si="57"/>
        <v>12238</v>
      </c>
      <c r="L281" s="90">
        <f t="shared" si="57"/>
        <v>12238</v>
      </c>
    </row>
    <row r="282" spans="1:12" ht="12.75" customHeight="1">
      <c r="A282" s="7" t="s">
        <v>11</v>
      </c>
      <c r="B282" s="49">
        <v>1.105</v>
      </c>
      <c r="C282" s="28" t="s">
        <v>139</v>
      </c>
      <c r="D282" s="126">
        <f aca="true" t="shared" si="58" ref="D282:L282">D281</f>
        <v>0</v>
      </c>
      <c r="E282" s="123">
        <f t="shared" si="58"/>
        <v>9108</v>
      </c>
      <c r="F282" s="126">
        <f t="shared" si="58"/>
        <v>0</v>
      </c>
      <c r="G282" s="123">
        <f t="shared" si="58"/>
        <v>13271</v>
      </c>
      <c r="H282" s="126">
        <f t="shared" si="58"/>
        <v>0</v>
      </c>
      <c r="I282" s="123">
        <f t="shared" si="58"/>
        <v>13271</v>
      </c>
      <c r="J282" s="126">
        <f t="shared" si="58"/>
        <v>0</v>
      </c>
      <c r="K282" s="123">
        <f t="shared" si="58"/>
        <v>12238</v>
      </c>
      <c r="L282" s="123">
        <f t="shared" si="58"/>
        <v>12238</v>
      </c>
    </row>
    <row r="283" spans="2:12" ht="12.75" customHeight="1">
      <c r="B283" s="40"/>
      <c r="C283" s="28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 customHeight="1">
      <c r="A284" s="7"/>
      <c r="B284" s="49">
        <v>1.8</v>
      </c>
      <c r="C284" s="28" t="s">
        <v>45</v>
      </c>
      <c r="D284" s="65"/>
      <c r="E284" s="65"/>
      <c r="F284" s="65"/>
      <c r="G284" s="65"/>
      <c r="H284" s="65"/>
      <c r="I284" s="65"/>
      <c r="J284" s="65"/>
      <c r="K284" s="65"/>
      <c r="L284" s="65"/>
    </row>
    <row r="285" spans="1:12" ht="12.75" customHeight="1">
      <c r="A285" s="7"/>
      <c r="B285" s="32">
        <v>44</v>
      </c>
      <c r="C285" s="27" t="s">
        <v>16</v>
      </c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 customHeight="1">
      <c r="A286" s="7"/>
      <c r="B286" s="31" t="s">
        <v>146</v>
      </c>
      <c r="C286" s="27" t="s">
        <v>57</v>
      </c>
      <c r="D286" s="91">
        <v>10792</v>
      </c>
      <c r="E286" s="105">
        <v>0</v>
      </c>
      <c r="F286" s="91">
        <v>6000</v>
      </c>
      <c r="G286" s="101">
        <v>0</v>
      </c>
      <c r="H286" s="91">
        <v>6000</v>
      </c>
      <c r="I286" s="101">
        <v>0</v>
      </c>
      <c r="J286" s="91">
        <f>8170+1000</f>
        <v>9170</v>
      </c>
      <c r="K286" s="101">
        <v>0</v>
      </c>
      <c r="L286" s="91">
        <f>SUM(J286:K286)</f>
        <v>9170</v>
      </c>
    </row>
    <row r="287" spans="1:12" ht="12.75" customHeight="1">
      <c r="A287" s="7" t="s">
        <v>11</v>
      </c>
      <c r="B287" s="49">
        <v>1.8</v>
      </c>
      <c r="C287" s="28" t="s">
        <v>45</v>
      </c>
      <c r="D287" s="123">
        <f aca="true" t="shared" si="59" ref="D287:L287">SUM(D286,D285:D285)</f>
        <v>10792</v>
      </c>
      <c r="E287" s="126">
        <f t="shared" si="59"/>
        <v>0</v>
      </c>
      <c r="F287" s="123">
        <f t="shared" si="59"/>
        <v>6000</v>
      </c>
      <c r="G287" s="126">
        <f t="shared" si="59"/>
        <v>0</v>
      </c>
      <c r="H287" s="123">
        <f t="shared" si="59"/>
        <v>6000</v>
      </c>
      <c r="I287" s="126">
        <f t="shared" si="59"/>
        <v>0</v>
      </c>
      <c r="J287" s="123">
        <f t="shared" si="59"/>
        <v>9170</v>
      </c>
      <c r="K287" s="126">
        <f t="shared" si="59"/>
        <v>0</v>
      </c>
      <c r="L287" s="123">
        <f t="shared" si="59"/>
        <v>9170</v>
      </c>
    </row>
    <row r="288" spans="1:12" ht="12.75" customHeight="1">
      <c r="A288" s="30" t="s">
        <v>11</v>
      </c>
      <c r="B288" s="141">
        <v>1</v>
      </c>
      <c r="C288" s="59" t="s">
        <v>227</v>
      </c>
      <c r="D288" s="123">
        <f aca="true" t="shared" si="60" ref="D288:I288">D287+D282+D272+D197+D169+D163+D148+D134</f>
        <v>266654</v>
      </c>
      <c r="E288" s="123">
        <f t="shared" si="60"/>
        <v>203297</v>
      </c>
      <c r="F288" s="123">
        <f t="shared" si="60"/>
        <v>927281</v>
      </c>
      <c r="G288" s="123">
        <f t="shared" si="60"/>
        <v>231131</v>
      </c>
      <c r="H288" s="123">
        <f t="shared" si="60"/>
        <v>927281</v>
      </c>
      <c r="I288" s="123">
        <f t="shared" si="60"/>
        <v>231131</v>
      </c>
      <c r="J288" s="123">
        <f>J287+J282+J272+J197+J169+J163+J148+J134</f>
        <v>912260</v>
      </c>
      <c r="K288" s="123">
        <f>K287+K282+K272+K197+K169+K163+K148+K134</f>
        <v>221853</v>
      </c>
      <c r="L288" s="123">
        <f>L287+L282+L272+L197+L169+L163+L148+L134</f>
        <v>1134113</v>
      </c>
    </row>
    <row r="289" spans="1:12" ht="12.75">
      <c r="A289" s="7"/>
      <c r="B289" s="50"/>
      <c r="C289" s="27"/>
      <c r="D289" s="80"/>
      <c r="E289" s="80"/>
      <c r="F289" s="11"/>
      <c r="G289" s="11"/>
      <c r="H289" s="11"/>
      <c r="I289" s="11"/>
      <c r="J289" s="11"/>
      <c r="K289" s="11"/>
      <c r="L289" s="11"/>
    </row>
    <row r="290" spans="1:12" ht="12.75">
      <c r="A290" s="7"/>
      <c r="B290" s="50">
        <v>2</v>
      </c>
      <c r="C290" s="27" t="s">
        <v>236</v>
      </c>
      <c r="D290" s="65"/>
      <c r="E290" s="65"/>
      <c r="F290" s="65"/>
      <c r="G290" s="65"/>
      <c r="H290" s="65"/>
      <c r="I290" s="65"/>
      <c r="J290" s="65"/>
      <c r="K290" s="65"/>
      <c r="L290" s="65"/>
    </row>
    <row r="291" spans="1:12" ht="12.75">
      <c r="A291" s="7"/>
      <c r="B291" s="49">
        <v>2.11</v>
      </c>
      <c r="C291" s="28" t="s">
        <v>147</v>
      </c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7"/>
      <c r="B292" s="48">
        <v>0.38</v>
      </c>
      <c r="C292" s="27" t="s">
        <v>148</v>
      </c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7"/>
      <c r="B293" s="31" t="s">
        <v>149</v>
      </c>
      <c r="C293" s="27" t="s">
        <v>18</v>
      </c>
      <c r="D293" s="105">
        <v>0</v>
      </c>
      <c r="E293" s="91">
        <v>4957</v>
      </c>
      <c r="F293" s="105">
        <v>0</v>
      </c>
      <c r="G293" s="91">
        <v>4456</v>
      </c>
      <c r="H293" s="105">
        <v>0</v>
      </c>
      <c r="I293" s="91">
        <v>4456</v>
      </c>
      <c r="J293" s="105">
        <v>0</v>
      </c>
      <c r="K293" s="91">
        <v>4512</v>
      </c>
      <c r="L293" s="91">
        <f>SUM(J293:K293)</f>
        <v>4512</v>
      </c>
    </row>
    <row r="294" spans="1:12" ht="13.5" customHeight="1">
      <c r="A294" s="7"/>
      <c r="B294" s="31" t="s">
        <v>150</v>
      </c>
      <c r="C294" s="27" t="s">
        <v>20</v>
      </c>
      <c r="D294" s="105">
        <v>0</v>
      </c>
      <c r="E294" s="91">
        <v>16</v>
      </c>
      <c r="F294" s="105">
        <v>0</v>
      </c>
      <c r="G294" s="91">
        <v>20</v>
      </c>
      <c r="H294" s="105">
        <v>0</v>
      </c>
      <c r="I294" s="91">
        <v>20</v>
      </c>
      <c r="J294" s="105">
        <v>0</v>
      </c>
      <c r="K294" s="91">
        <v>20</v>
      </c>
      <c r="L294" s="91">
        <f>SUM(J294:K294)</f>
        <v>20</v>
      </c>
    </row>
    <row r="295" spans="1:12" ht="13.5" customHeight="1">
      <c r="A295" s="7"/>
      <c r="B295" s="31" t="s">
        <v>151</v>
      </c>
      <c r="C295" s="27" t="s">
        <v>22</v>
      </c>
      <c r="D295" s="93">
        <v>129</v>
      </c>
      <c r="E295" s="91">
        <v>168</v>
      </c>
      <c r="F295" s="93">
        <v>60</v>
      </c>
      <c r="G295" s="91">
        <v>130</v>
      </c>
      <c r="H295" s="93">
        <v>60</v>
      </c>
      <c r="I295" s="91">
        <v>130</v>
      </c>
      <c r="J295" s="93">
        <v>50</v>
      </c>
      <c r="K295" s="91">
        <v>130</v>
      </c>
      <c r="L295" s="91">
        <f>SUM(J295:K295)</f>
        <v>180</v>
      </c>
    </row>
    <row r="296" spans="1:12" ht="13.5" customHeight="1">
      <c r="A296" s="7" t="s">
        <v>11</v>
      </c>
      <c r="B296" s="48">
        <v>0.38</v>
      </c>
      <c r="C296" s="27" t="s">
        <v>148</v>
      </c>
      <c r="D296" s="123">
        <f aca="true" t="shared" si="61" ref="D296:L296">SUM(D292:D295)</f>
        <v>129</v>
      </c>
      <c r="E296" s="123">
        <f t="shared" si="61"/>
        <v>5141</v>
      </c>
      <c r="F296" s="123">
        <f t="shared" si="61"/>
        <v>60</v>
      </c>
      <c r="G296" s="123">
        <f t="shared" si="61"/>
        <v>4606</v>
      </c>
      <c r="H296" s="123">
        <f t="shared" si="61"/>
        <v>60</v>
      </c>
      <c r="I296" s="123">
        <f t="shared" si="61"/>
        <v>4606</v>
      </c>
      <c r="J296" s="123">
        <f t="shared" si="61"/>
        <v>50</v>
      </c>
      <c r="K296" s="123">
        <f t="shared" si="61"/>
        <v>4662</v>
      </c>
      <c r="L296" s="123">
        <f t="shared" si="61"/>
        <v>4712</v>
      </c>
    </row>
    <row r="297" spans="1:12" ht="13.5" customHeight="1">
      <c r="A297" s="7"/>
      <c r="B297" s="48"/>
      <c r="C297" s="27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3.5" customHeight="1">
      <c r="A298" s="7"/>
      <c r="B298" s="47">
        <v>0.45</v>
      </c>
      <c r="C298" s="27" t="s">
        <v>23</v>
      </c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3.5" customHeight="1">
      <c r="A299" s="7"/>
      <c r="B299" s="5" t="s">
        <v>58</v>
      </c>
      <c r="C299" s="4" t="s">
        <v>18</v>
      </c>
      <c r="D299" s="91">
        <v>5564</v>
      </c>
      <c r="E299" s="91">
        <v>4671</v>
      </c>
      <c r="F299" s="91">
        <v>6425</v>
      </c>
      <c r="G299" s="91">
        <v>3320</v>
      </c>
      <c r="H299" s="91">
        <v>6425</v>
      </c>
      <c r="I299" s="91">
        <v>3320</v>
      </c>
      <c r="J299" s="91">
        <v>6000</v>
      </c>
      <c r="K299" s="91">
        <v>4794</v>
      </c>
      <c r="L299" s="91">
        <f aca="true" t="shared" si="62" ref="L299:L305">SUM(J299:K299)</f>
        <v>10794</v>
      </c>
    </row>
    <row r="300" spans="1:12" ht="13.5" customHeight="1">
      <c r="A300" s="7"/>
      <c r="B300" s="31" t="s">
        <v>59</v>
      </c>
      <c r="C300" s="27" t="s">
        <v>20</v>
      </c>
      <c r="D300" s="102">
        <v>0</v>
      </c>
      <c r="E300" s="104">
        <v>0</v>
      </c>
      <c r="F300" s="101">
        <v>0</v>
      </c>
      <c r="G300" s="91">
        <v>25</v>
      </c>
      <c r="H300" s="101">
        <v>0</v>
      </c>
      <c r="I300" s="91">
        <v>25</v>
      </c>
      <c r="J300" s="91">
        <v>50</v>
      </c>
      <c r="K300" s="91">
        <v>25</v>
      </c>
      <c r="L300" s="91">
        <f t="shared" si="62"/>
        <v>75</v>
      </c>
    </row>
    <row r="301" spans="1:12" ht="13.5" customHeight="1">
      <c r="A301" s="7"/>
      <c r="B301" s="31" t="s">
        <v>60</v>
      </c>
      <c r="C301" s="27" t="s">
        <v>22</v>
      </c>
      <c r="D301" s="101">
        <v>0</v>
      </c>
      <c r="E301" s="104">
        <v>0</v>
      </c>
      <c r="F301" s="101">
        <v>0</v>
      </c>
      <c r="G301" s="91">
        <v>50</v>
      </c>
      <c r="H301" s="101">
        <v>0</v>
      </c>
      <c r="I301" s="91">
        <v>50</v>
      </c>
      <c r="J301" s="91">
        <v>50</v>
      </c>
      <c r="K301" s="91">
        <v>50</v>
      </c>
      <c r="L301" s="91">
        <f t="shared" si="62"/>
        <v>100</v>
      </c>
    </row>
    <row r="302" spans="1:12" ht="27" customHeight="1">
      <c r="A302" s="7"/>
      <c r="B302" s="31" t="s">
        <v>152</v>
      </c>
      <c r="C302" s="27" t="s">
        <v>153</v>
      </c>
      <c r="D302" s="91">
        <v>1168</v>
      </c>
      <c r="E302" s="104">
        <v>0</v>
      </c>
      <c r="F302" s="93">
        <v>1104</v>
      </c>
      <c r="G302" s="101">
        <v>0</v>
      </c>
      <c r="H302" s="93">
        <v>1104</v>
      </c>
      <c r="I302" s="101">
        <v>0</v>
      </c>
      <c r="J302" s="93">
        <v>800</v>
      </c>
      <c r="K302" s="101">
        <v>0</v>
      </c>
      <c r="L302" s="91">
        <f t="shared" si="62"/>
        <v>800</v>
      </c>
    </row>
    <row r="303" spans="1:12" ht="27" customHeight="1">
      <c r="A303" s="7"/>
      <c r="B303" s="31" t="s">
        <v>154</v>
      </c>
      <c r="C303" s="27" t="s">
        <v>261</v>
      </c>
      <c r="D303" s="93">
        <v>1536</v>
      </c>
      <c r="E303" s="104">
        <v>0</v>
      </c>
      <c r="F303" s="93">
        <v>3000</v>
      </c>
      <c r="G303" s="101">
        <v>0</v>
      </c>
      <c r="H303" s="93">
        <v>3000</v>
      </c>
      <c r="I303" s="101">
        <v>0</v>
      </c>
      <c r="J303" s="93">
        <v>5000</v>
      </c>
      <c r="K303" s="101">
        <v>0</v>
      </c>
      <c r="L303" s="91">
        <f t="shared" si="62"/>
        <v>5000</v>
      </c>
    </row>
    <row r="304" spans="1:12" ht="27" customHeight="1">
      <c r="A304" s="7"/>
      <c r="B304" s="31" t="s">
        <v>199</v>
      </c>
      <c r="C304" s="27" t="s">
        <v>225</v>
      </c>
      <c r="D304" s="89">
        <v>1457</v>
      </c>
      <c r="E304" s="104">
        <v>0</v>
      </c>
      <c r="F304" s="89">
        <v>3000</v>
      </c>
      <c r="G304" s="104">
        <v>0</v>
      </c>
      <c r="H304" s="89">
        <v>3000</v>
      </c>
      <c r="I304" s="104">
        <v>0</v>
      </c>
      <c r="J304" s="89">
        <v>5000</v>
      </c>
      <c r="K304" s="104">
        <v>0</v>
      </c>
      <c r="L304" s="92">
        <f t="shared" si="62"/>
        <v>5000</v>
      </c>
    </row>
    <row r="305" spans="1:12" ht="27" customHeight="1">
      <c r="A305" s="7"/>
      <c r="B305" s="5" t="s">
        <v>155</v>
      </c>
      <c r="C305" s="4" t="s">
        <v>209</v>
      </c>
      <c r="D305" s="89">
        <v>1487</v>
      </c>
      <c r="E305" s="104">
        <v>0</v>
      </c>
      <c r="F305" s="89">
        <v>3000</v>
      </c>
      <c r="G305" s="104">
        <v>0</v>
      </c>
      <c r="H305" s="89">
        <v>3000</v>
      </c>
      <c r="I305" s="104">
        <v>0</v>
      </c>
      <c r="J305" s="89">
        <v>5000</v>
      </c>
      <c r="K305" s="104">
        <v>0</v>
      </c>
      <c r="L305" s="92">
        <f t="shared" si="62"/>
        <v>5000</v>
      </c>
    </row>
    <row r="306" spans="1:12" ht="13.5" customHeight="1">
      <c r="A306" s="7" t="s">
        <v>11</v>
      </c>
      <c r="B306" s="48">
        <v>0.45</v>
      </c>
      <c r="C306" s="27" t="s">
        <v>23</v>
      </c>
      <c r="D306" s="125">
        <f aca="true" t="shared" si="63" ref="D306:L306">SUM(D299:D305)</f>
        <v>11212</v>
      </c>
      <c r="E306" s="125">
        <f t="shared" si="63"/>
        <v>4671</v>
      </c>
      <c r="F306" s="125">
        <f t="shared" si="63"/>
        <v>16529</v>
      </c>
      <c r="G306" s="125">
        <f t="shared" si="63"/>
        <v>3395</v>
      </c>
      <c r="H306" s="125">
        <f t="shared" si="63"/>
        <v>16529</v>
      </c>
      <c r="I306" s="125">
        <f t="shared" si="63"/>
        <v>3395</v>
      </c>
      <c r="J306" s="125">
        <f t="shared" si="63"/>
        <v>21900</v>
      </c>
      <c r="K306" s="125">
        <f t="shared" si="63"/>
        <v>4869</v>
      </c>
      <c r="L306" s="125">
        <f t="shared" si="63"/>
        <v>26769</v>
      </c>
    </row>
    <row r="307" spans="1:12" ht="13.5" customHeight="1">
      <c r="A307" s="7"/>
      <c r="B307" s="5"/>
      <c r="C307" s="4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3.5" customHeight="1">
      <c r="A308" s="7"/>
      <c r="B308" s="48">
        <v>0.46</v>
      </c>
      <c r="C308" s="27" t="s">
        <v>27</v>
      </c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3.5" customHeight="1">
      <c r="A309" s="7"/>
      <c r="B309" s="31" t="s">
        <v>62</v>
      </c>
      <c r="C309" s="27" t="s">
        <v>18</v>
      </c>
      <c r="D309" s="91">
        <v>6110</v>
      </c>
      <c r="E309" s="101">
        <v>0</v>
      </c>
      <c r="F309" s="91">
        <v>6116</v>
      </c>
      <c r="G309" s="101">
        <v>0</v>
      </c>
      <c r="H309" s="91">
        <v>6116</v>
      </c>
      <c r="I309" s="101">
        <v>0</v>
      </c>
      <c r="J309" s="91">
        <v>7000</v>
      </c>
      <c r="K309" s="101">
        <v>0</v>
      </c>
      <c r="L309" s="91">
        <f aca="true" t="shared" si="64" ref="L309:L315">SUM(J309:K309)</f>
        <v>7000</v>
      </c>
    </row>
    <row r="310" spans="1:12" ht="13.5" customHeight="1">
      <c r="A310" s="7"/>
      <c r="B310" s="31" t="s">
        <v>63</v>
      </c>
      <c r="C310" s="27" t="s">
        <v>20</v>
      </c>
      <c r="D310" s="91">
        <v>200</v>
      </c>
      <c r="E310" s="101">
        <v>0</v>
      </c>
      <c r="F310" s="101">
        <v>0</v>
      </c>
      <c r="G310" s="101">
        <v>0</v>
      </c>
      <c r="H310" s="101">
        <v>0</v>
      </c>
      <c r="I310" s="101">
        <v>0</v>
      </c>
      <c r="J310" s="91">
        <v>50</v>
      </c>
      <c r="K310" s="101">
        <v>0</v>
      </c>
      <c r="L310" s="91">
        <f t="shared" si="64"/>
        <v>50</v>
      </c>
    </row>
    <row r="311" spans="1:12" ht="13.5" customHeight="1">
      <c r="A311" s="7"/>
      <c r="B311" s="31" t="s">
        <v>64</v>
      </c>
      <c r="C311" s="27" t="s">
        <v>22</v>
      </c>
      <c r="D311" s="91">
        <v>200</v>
      </c>
      <c r="E311" s="101">
        <v>0</v>
      </c>
      <c r="F311" s="101">
        <v>0</v>
      </c>
      <c r="G311" s="101">
        <v>0</v>
      </c>
      <c r="H311" s="101">
        <v>0</v>
      </c>
      <c r="I311" s="101">
        <v>0</v>
      </c>
      <c r="J311" s="91">
        <v>50</v>
      </c>
      <c r="K311" s="101">
        <v>0</v>
      </c>
      <c r="L311" s="91">
        <f t="shared" si="64"/>
        <v>50</v>
      </c>
    </row>
    <row r="312" spans="1:12" ht="27" customHeight="1">
      <c r="A312" s="7"/>
      <c r="B312" s="31" t="s">
        <v>156</v>
      </c>
      <c r="C312" s="27" t="s">
        <v>153</v>
      </c>
      <c r="D312" s="102">
        <v>0</v>
      </c>
      <c r="E312" s="101">
        <v>0</v>
      </c>
      <c r="F312" s="91">
        <v>454</v>
      </c>
      <c r="G312" s="101">
        <v>0</v>
      </c>
      <c r="H312" s="91">
        <v>454</v>
      </c>
      <c r="I312" s="101">
        <v>0</v>
      </c>
      <c r="J312" s="91">
        <v>345</v>
      </c>
      <c r="K312" s="101">
        <v>0</v>
      </c>
      <c r="L312" s="91">
        <f t="shared" si="64"/>
        <v>345</v>
      </c>
    </row>
    <row r="313" spans="1:12" ht="27" customHeight="1">
      <c r="A313" s="7"/>
      <c r="B313" s="31" t="s">
        <v>157</v>
      </c>
      <c r="C313" s="27" t="s">
        <v>224</v>
      </c>
      <c r="D313" s="88">
        <v>1839</v>
      </c>
      <c r="E313" s="101">
        <v>0</v>
      </c>
      <c r="F313" s="93">
        <v>3000</v>
      </c>
      <c r="G313" s="101">
        <v>0</v>
      </c>
      <c r="H313" s="93">
        <v>3000</v>
      </c>
      <c r="I313" s="101">
        <v>0</v>
      </c>
      <c r="J313" s="93">
        <v>3000</v>
      </c>
      <c r="K313" s="101">
        <v>0</v>
      </c>
      <c r="L313" s="91">
        <f t="shared" si="64"/>
        <v>3000</v>
      </c>
    </row>
    <row r="314" spans="1:12" ht="27" customHeight="1">
      <c r="A314" s="30"/>
      <c r="B314" s="156" t="s">
        <v>205</v>
      </c>
      <c r="C314" s="59" t="s">
        <v>210</v>
      </c>
      <c r="D314" s="90">
        <v>375</v>
      </c>
      <c r="E314" s="103">
        <v>0</v>
      </c>
      <c r="F314" s="106">
        <v>0</v>
      </c>
      <c r="G314" s="103">
        <v>0</v>
      </c>
      <c r="H314" s="106">
        <v>0</v>
      </c>
      <c r="I314" s="103">
        <v>0</v>
      </c>
      <c r="J314" s="106">
        <v>0</v>
      </c>
      <c r="K314" s="103">
        <v>0</v>
      </c>
      <c r="L314" s="106">
        <f t="shared" si="64"/>
        <v>0</v>
      </c>
    </row>
    <row r="315" spans="1:12" ht="38.25">
      <c r="A315" s="7"/>
      <c r="B315" s="31" t="s">
        <v>246</v>
      </c>
      <c r="C315" s="27" t="s">
        <v>247</v>
      </c>
      <c r="D315" s="93">
        <v>9702</v>
      </c>
      <c r="E315" s="101">
        <v>0</v>
      </c>
      <c r="F315" s="93">
        <v>11000</v>
      </c>
      <c r="G315" s="101">
        <v>0</v>
      </c>
      <c r="H315" s="88">
        <v>11000</v>
      </c>
      <c r="I315" s="101">
        <v>0</v>
      </c>
      <c r="J315" s="93">
        <v>19098</v>
      </c>
      <c r="K315" s="101">
        <v>0</v>
      </c>
      <c r="L315" s="91">
        <f t="shared" si="64"/>
        <v>19098</v>
      </c>
    </row>
    <row r="316" spans="1:12" ht="14.25" customHeight="1">
      <c r="A316" s="7" t="s">
        <v>11</v>
      </c>
      <c r="B316" s="48">
        <v>0.46</v>
      </c>
      <c r="C316" s="27" t="s">
        <v>27</v>
      </c>
      <c r="D316" s="125">
        <f>SUM(D309:D315)</f>
        <v>18426</v>
      </c>
      <c r="E316" s="124">
        <f aca="true" t="shared" si="65" ref="E316:K316">SUM(E309:E315)</f>
        <v>0</v>
      </c>
      <c r="F316" s="125">
        <f t="shared" si="65"/>
        <v>20570</v>
      </c>
      <c r="G316" s="124">
        <f t="shared" si="65"/>
        <v>0</v>
      </c>
      <c r="H316" s="125">
        <f t="shared" si="65"/>
        <v>20570</v>
      </c>
      <c r="I316" s="124">
        <f t="shared" si="65"/>
        <v>0</v>
      </c>
      <c r="J316" s="125">
        <f>SUM(J309:J315)</f>
        <v>29543</v>
      </c>
      <c r="K316" s="124">
        <f t="shared" si="65"/>
        <v>0</v>
      </c>
      <c r="L316" s="125">
        <f>SUM(L309:L315)</f>
        <v>29543</v>
      </c>
    </row>
    <row r="317" spans="1:12" ht="12.75">
      <c r="A317" s="7"/>
      <c r="B317" s="48"/>
      <c r="C317" s="27"/>
      <c r="D317" s="66"/>
      <c r="E317" s="11"/>
      <c r="F317" s="66"/>
      <c r="G317" s="11"/>
      <c r="H317" s="66"/>
      <c r="I317" s="11"/>
      <c r="J317" s="66"/>
      <c r="K317" s="11"/>
      <c r="L317" s="11"/>
    </row>
    <row r="318" spans="1:12" ht="14.25" customHeight="1">
      <c r="A318" s="7"/>
      <c r="B318" s="48">
        <v>0.47</v>
      </c>
      <c r="C318" s="27" t="s">
        <v>31</v>
      </c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4.25" customHeight="1">
      <c r="A319" s="7"/>
      <c r="B319" s="31" t="s">
        <v>66</v>
      </c>
      <c r="C319" s="27" t="s">
        <v>18</v>
      </c>
      <c r="D319" s="93">
        <v>3540</v>
      </c>
      <c r="E319" s="101">
        <v>0</v>
      </c>
      <c r="F319" s="93">
        <v>3698</v>
      </c>
      <c r="G319" s="101">
        <v>0</v>
      </c>
      <c r="H319" s="93">
        <v>3698</v>
      </c>
      <c r="I319" s="101">
        <v>0</v>
      </c>
      <c r="J319" s="93">
        <v>3500</v>
      </c>
      <c r="K319" s="101">
        <v>0</v>
      </c>
      <c r="L319" s="91">
        <f>SUM(J319:K319)</f>
        <v>3500</v>
      </c>
    </row>
    <row r="320" spans="1:12" ht="14.25" customHeight="1">
      <c r="A320" s="7"/>
      <c r="B320" s="31" t="s">
        <v>67</v>
      </c>
      <c r="C320" s="27" t="s">
        <v>20</v>
      </c>
      <c r="D320" s="93">
        <v>15</v>
      </c>
      <c r="E320" s="101">
        <v>0</v>
      </c>
      <c r="F320" s="105">
        <v>0</v>
      </c>
      <c r="G320" s="101">
        <v>0</v>
      </c>
      <c r="H320" s="105">
        <v>0</v>
      </c>
      <c r="I320" s="101">
        <v>0</v>
      </c>
      <c r="J320" s="93">
        <v>50</v>
      </c>
      <c r="K320" s="101">
        <v>0</v>
      </c>
      <c r="L320" s="91">
        <f>SUM(J320:K320)</f>
        <v>50</v>
      </c>
    </row>
    <row r="321" spans="1:12" ht="14.25" customHeight="1">
      <c r="A321" s="7"/>
      <c r="B321" s="31" t="s">
        <v>68</v>
      </c>
      <c r="C321" s="27" t="s">
        <v>22</v>
      </c>
      <c r="D321" s="93">
        <v>10</v>
      </c>
      <c r="E321" s="101">
        <v>0</v>
      </c>
      <c r="F321" s="105">
        <v>0</v>
      </c>
      <c r="G321" s="101">
        <v>0</v>
      </c>
      <c r="H321" s="105">
        <v>0</v>
      </c>
      <c r="I321" s="101">
        <v>0</v>
      </c>
      <c r="J321" s="93">
        <v>50</v>
      </c>
      <c r="K321" s="101">
        <v>0</v>
      </c>
      <c r="L321" s="91">
        <f>SUM(J321:K321)</f>
        <v>50</v>
      </c>
    </row>
    <row r="322" spans="1:12" ht="27" customHeight="1">
      <c r="A322" s="7"/>
      <c r="B322" s="31" t="s">
        <v>158</v>
      </c>
      <c r="C322" s="27" t="s">
        <v>153</v>
      </c>
      <c r="D322" s="93">
        <v>436</v>
      </c>
      <c r="E322" s="101">
        <v>0</v>
      </c>
      <c r="F322" s="93">
        <v>435</v>
      </c>
      <c r="G322" s="101">
        <v>0</v>
      </c>
      <c r="H322" s="93">
        <v>435</v>
      </c>
      <c r="I322" s="101">
        <v>0</v>
      </c>
      <c r="J322" s="93">
        <v>380</v>
      </c>
      <c r="K322" s="101">
        <v>0</v>
      </c>
      <c r="L322" s="91">
        <f>SUM(J322:K322)</f>
        <v>380</v>
      </c>
    </row>
    <row r="323" spans="1:12" ht="27" customHeight="1">
      <c r="A323" s="7"/>
      <c r="B323" s="5" t="s">
        <v>159</v>
      </c>
      <c r="C323" s="4" t="s">
        <v>160</v>
      </c>
      <c r="D323" s="89">
        <v>866</v>
      </c>
      <c r="E323" s="104">
        <v>0</v>
      </c>
      <c r="F323" s="89">
        <v>3000</v>
      </c>
      <c r="G323" s="104">
        <v>0</v>
      </c>
      <c r="H323" s="89">
        <v>3000</v>
      </c>
      <c r="I323" s="104">
        <v>0</v>
      </c>
      <c r="J323" s="89">
        <v>3874</v>
      </c>
      <c r="K323" s="104">
        <v>0</v>
      </c>
      <c r="L323" s="92">
        <f>SUM(J323:K323)</f>
        <v>3874</v>
      </c>
    </row>
    <row r="324" spans="1:12" ht="14.25" customHeight="1">
      <c r="A324" s="7" t="s">
        <v>11</v>
      </c>
      <c r="B324" s="48">
        <v>0.47</v>
      </c>
      <c r="C324" s="4" t="s">
        <v>31</v>
      </c>
      <c r="D324" s="123">
        <f aca="true" t="shared" si="66" ref="D324:L324">SUM(D319:D323)</f>
        <v>4867</v>
      </c>
      <c r="E324" s="126">
        <f t="shared" si="66"/>
        <v>0</v>
      </c>
      <c r="F324" s="123">
        <f t="shared" si="66"/>
        <v>7133</v>
      </c>
      <c r="G324" s="126">
        <f t="shared" si="66"/>
        <v>0</v>
      </c>
      <c r="H324" s="123">
        <f t="shared" si="66"/>
        <v>7133</v>
      </c>
      <c r="I324" s="126">
        <f t="shared" si="66"/>
        <v>0</v>
      </c>
      <c r="J324" s="123">
        <f t="shared" si="66"/>
        <v>7854</v>
      </c>
      <c r="K324" s="126">
        <f t="shared" si="66"/>
        <v>0</v>
      </c>
      <c r="L324" s="123">
        <f t="shared" si="66"/>
        <v>7854</v>
      </c>
    </row>
    <row r="325" spans="1:12" ht="14.25" customHeight="1">
      <c r="A325" s="7"/>
      <c r="B325" s="47"/>
      <c r="C325" s="27"/>
      <c r="D325" s="66"/>
      <c r="E325" s="11"/>
      <c r="F325" s="66"/>
      <c r="G325" s="11"/>
      <c r="H325" s="66"/>
      <c r="I325" s="11"/>
      <c r="J325" s="66"/>
      <c r="K325" s="11"/>
      <c r="L325" s="11"/>
    </row>
    <row r="326" spans="2:12" ht="14.25" customHeight="1">
      <c r="B326" s="48">
        <v>0.48</v>
      </c>
      <c r="C326" s="4" t="s">
        <v>35</v>
      </c>
      <c r="D326" s="65"/>
      <c r="E326" s="65"/>
      <c r="F326" s="65"/>
      <c r="G326" s="65"/>
      <c r="H326" s="65"/>
      <c r="I326" s="65"/>
      <c r="J326" s="65"/>
      <c r="K326" s="65"/>
      <c r="L326" s="65"/>
    </row>
    <row r="327" spans="2:12" ht="14.25" customHeight="1">
      <c r="B327" s="5" t="s">
        <v>70</v>
      </c>
      <c r="C327" s="4" t="s">
        <v>18</v>
      </c>
      <c r="D327" s="91">
        <v>5672</v>
      </c>
      <c r="E327" s="101">
        <v>0</v>
      </c>
      <c r="F327" s="93">
        <v>6048</v>
      </c>
      <c r="G327" s="101">
        <v>0</v>
      </c>
      <c r="H327" s="93">
        <v>6048</v>
      </c>
      <c r="I327" s="101">
        <v>0</v>
      </c>
      <c r="J327" s="93">
        <v>7500</v>
      </c>
      <c r="K327" s="101">
        <v>0</v>
      </c>
      <c r="L327" s="91">
        <f aca="true" t="shared" si="67" ref="L327:L332">SUM(J327:K327)</f>
        <v>7500</v>
      </c>
    </row>
    <row r="328" spans="1:12" ht="14.25" customHeight="1">
      <c r="A328" s="7"/>
      <c r="B328" s="31" t="s">
        <v>71</v>
      </c>
      <c r="C328" s="27" t="s">
        <v>20</v>
      </c>
      <c r="D328" s="91">
        <v>200</v>
      </c>
      <c r="E328" s="101">
        <v>0</v>
      </c>
      <c r="F328" s="105">
        <v>0</v>
      </c>
      <c r="G328" s="101">
        <v>0</v>
      </c>
      <c r="H328" s="105">
        <v>0</v>
      </c>
      <c r="I328" s="101">
        <v>0</v>
      </c>
      <c r="J328" s="93">
        <v>50</v>
      </c>
      <c r="K328" s="101">
        <v>0</v>
      </c>
      <c r="L328" s="91">
        <f t="shared" si="67"/>
        <v>50</v>
      </c>
    </row>
    <row r="329" spans="1:12" ht="14.25" customHeight="1">
      <c r="A329" s="7"/>
      <c r="B329" s="31" t="s">
        <v>72</v>
      </c>
      <c r="C329" s="27" t="s">
        <v>22</v>
      </c>
      <c r="D329" s="91">
        <v>200</v>
      </c>
      <c r="E329" s="101">
        <v>0</v>
      </c>
      <c r="F329" s="105">
        <v>0</v>
      </c>
      <c r="G329" s="101">
        <v>0</v>
      </c>
      <c r="H329" s="105">
        <v>0</v>
      </c>
      <c r="I329" s="101">
        <v>0</v>
      </c>
      <c r="J329" s="93">
        <v>50</v>
      </c>
      <c r="K329" s="101">
        <v>0</v>
      </c>
      <c r="L329" s="91">
        <f t="shared" si="67"/>
        <v>50</v>
      </c>
    </row>
    <row r="330" spans="1:12" ht="27" customHeight="1">
      <c r="A330" s="7"/>
      <c r="B330" s="31" t="s">
        <v>162</v>
      </c>
      <c r="C330" s="27" t="s">
        <v>153</v>
      </c>
      <c r="D330" s="93">
        <v>307</v>
      </c>
      <c r="E330" s="101">
        <v>0</v>
      </c>
      <c r="F330" s="93">
        <v>310</v>
      </c>
      <c r="G330" s="101">
        <v>0</v>
      </c>
      <c r="H330" s="93">
        <v>310</v>
      </c>
      <c r="I330" s="101">
        <v>0</v>
      </c>
      <c r="J330" s="93">
        <v>240</v>
      </c>
      <c r="K330" s="101">
        <v>0</v>
      </c>
      <c r="L330" s="91">
        <f t="shared" si="67"/>
        <v>240</v>
      </c>
    </row>
    <row r="331" spans="1:12" ht="27" customHeight="1">
      <c r="A331" s="7"/>
      <c r="B331" s="31" t="s">
        <v>163</v>
      </c>
      <c r="C331" s="27" t="s">
        <v>251</v>
      </c>
      <c r="D331" s="89">
        <v>1613</v>
      </c>
      <c r="E331" s="104">
        <v>0</v>
      </c>
      <c r="F331" s="89">
        <v>3000</v>
      </c>
      <c r="G331" s="104">
        <v>0</v>
      </c>
      <c r="H331" s="89">
        <v>3000</v>
      </c>
      <c r="I331" s="104">
        <v>0</v>
      </c>
      <c r="J331" s="89">
        <v>3000</v>
      </c>
      <c r="K331" s="104">
        <v>0</v>
      </c>
      <c r="L331" s="92">
        <f t="shared" si="67"/>
        <v>3000</v>
      </c>
    </row>
    <row r="332" spans="1:12" ht="27" customHeight="1">
      <c r="A332" s="7"/>
      <c r="B332" s="31" t="s">
        <v>214</v>
      </c>
      <c r="C332" s="27" t="s">
        <v>262</v>
      </c>
      <c r="D332" s="93">
        <v>1543</v>
      </c>
      <c r="E332" s="101">
        <v>0</v>
      </c>
      <c r="F332" s="93">
        <v>3000</v>
      </c>
      <c r="G332" s="101">
        <v>0</v>
      </c>
      <c r="H332" s="93">
        <v>3000</v>
      </c>
      <c r="I332" s="101">
        <v>0</v>
      </c>
      <c r="J332" s="93">
        <v>3000</v>
      </c>
      <c r="K332" s="101">
        <v>0</v>
      </c>
      <c r="L332" s="91">
        <f t="shared" si="67"/>
        <v>3000</v>
      </c>
    </row>
    <row r="333" spans="1:12" ht="14.25" customHeight="1">
      <c r="A333" s="7" t="s">
        <v>11</v>
      </c>
      <c r="B333" s="48">
        <v>0.48</v>
      </c>
      <c r="C333" s="27" t="s">
        <v>35</v>
      </c>
      <c r="D333" s="123">
        <f aca="true" t="shared" si="68" ref="D333:L333">SUM(D327:D332)</f>
        <v>9535</v>
      </c>
      <c r="E333" s="126">
        <f t="shared" si="68"/>
        <v>0</v>
      </c>
      <c r="F333" s="123">
        <f t="shared" si="68"/>
        <v>12358</v>
      </c>
      <c r="G333" s="126">
        <f t="shared" si="68"/>
        <v>0</v>
      </c>
      <c r="H333" s="123">
        <f t="shared" si="68"/>
        <v>12358</v>
      </c>
      <c r="I333" s="126">
        <f t="shared" si="68"/>
        <v>0</v>
      </c>
      <c r="J333" s="123">
        <f t="shared" si="68"/>
        <v>13840</v>
      </c>
      <c r="K333" s="126">
        <f t="shared" si="68"/>
        <v>0</v>
      </c>
      <c r="L333" s="123">
        <f t="shared" si="68"/>
        <v>13840</v>
      </c>
    </row>
    <row r="334" spans="1:12" ht="12.75">
      <c r="A334" s="7"/>
      <c r="B334" s="32"/>
      <c r="C334" s="27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3.5" customHeight="1">
      <c r="A335" s="7"/>
      <c r="B335" s="48">
        <v>0.66</v>
      </c>
      <c r="C335" s="27" t="s">
        <v>237</v>
      </c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3.5" customHeight="1">
      <c r="A336" s="7"/>
      <c r="B336" s="31" t="s">
        <v>164</v>
      </c>
      <c r="C336" s="27" t="s">
        <v>18</v>
      </c>
      <c r="D336" s="105">
        <v>0</v>
      </c>
      <c r="E336" s="93">
        <v>10546</v>
      </c>
      <c r="F336" s="105">
        <v>0</v>
      </c>
      <c r="G336" s="91">
        <v>10500</v>
      </c>
      <c r="H336" s="105">
        <v>0</v>
      </c>
      <c r="I336" s="91">
        <v>10500</v>
      </c>
      <c r="J336" s="105">
        <v>0</v>
      </c>
      <c r="K336" s="91">
        <v>13894</v>
      </c>
      <c r="L336" s="93">
        <f>SUM(J336:K336)</f>
        <v>13894</v>
      </c>
    </row>
    <row r="337" spans="1:12" ht="13.5" customHeight="1">
      <c r="A337" s="7"/>
      <c r="B337" s="31" t="s">
        <v>165</v>
      </c>
      <c r="C337" s="27" t="s">
        <v>20</v>
      </c>
      <c r="D337" s="105">
        <v>0</v>
      </c>
      <c r="E337" s="93">
        <v>37</v>
      </c>
      <c r="F337" s="105">
        <v>0</v>
      </c>
      <c r="G337" s="91">
        <v>50</v>
      </c>
      <c r="H337" s="105">
        <v>0</v>
      </c>
      <c r="I337" s="91">
        <v>50</v>
      </c>
      <c r="J337" s="105">
        <v>0</v>
      </c>
      <c r="K337" s="91">
        <v>50</v>
      </c>
      <c r="L337" s="93">
        <f>SUM(J337:K337)</f>
        <v>50</v>
      </c>
    </row>
    <row r="338" spans="1:12" ht="13.5" customHeight="1">
      <c r="A338" s="30"/>
      <c r="B338" s="156" t="s">
        <v>166</v>
      </c>
      <c r="C338" s="59" t="s">
        <v>22</v>
      </c>
      <c r="D338" s="106">
        <v>0</v>
      </c>
      <c r="E338" s="122">
        <v>46</v>
      </c>
      <c r="F338" s="106">
        <v>0</v>
      </c>
      <c r="G338" s="90">
        <v>60</v>
      </c>
      <c r="H338" s="106">
        <v>0</v>
      </c>
      <c r="I338" s="90">
        <v>60</v>
      </c>
      <c r="J338" s="106">
        <v>0</v>
      </c>
      <c r="K338" s="90">
        <v>60</v>
      </c>
      <c r="L338" s="122">
        <f>SUM(J338:K338)</f>
        <v>60</v>
      </c>
    </row>
    <row r="339" spans="2:12" ht="25.5">
      <c r="B339" s="5" t="s">
        <v>167</v>
      </c>
      <c r="C339" s="4" t="s">
        <v>153</v>
      </c>
      <c r="D339" s="93">
        <v>1315</v>
      </c>
      <c r="E339" s="105">
        <v>0</v>
      </c>
      <c r="F339" s="93">
        <v>1263</v>
      </c>
      <c r="G339" s="105">
        <v>0</v>
      </c>
      <c r="H339" s="93">
        <v>1263</v>
      </c>
      <c r="I339" s="105">
        <v>0</v>
      </c>
      <c r="J339" s="93">
        <v>980</v>
      </c>
      <c r="K339" s="105">
        <v>0</v>
      </c>
      <c r="L339" s="93">
        <f>SUM(J339:K339)</f>
        <v>980</v>
      </c>
    </row>
    <row r="340" spans="1:12" ht="25.5">
      <c r="A340" s="7"/>
      <c r="B340" s="31" t="s">
        <v>168</v>
      </c>
      <c r="C340" s="27" t="s">
        <v>263</v>
      </c>
      <c r="D340" s="91">
        <v>2138</v>
      </c>
      <c r="E340" s="105">
        <v>0</v>
      </c>
      <c r="F340" s="91">
        <v>3000</v>
      </c>
      <c r="G340" s="101">
        <v>0</v>
      </c>
      <c r="H340" s="91">
        <v>3000</v>
      </c>
      <c r="I340" s="101">
        <v>0</v>
      </c>
      <c r="J340" s="91">
        <v>4000</v>
      </c>
      <c r="K340" s="101">
        <v>0</v>
      </c>
      <c r="L340" s="93">
        <f>SUM(J340:K340)</f>
        <v>4000</v>
      </c>
    </row>
    <row r="341" spans="1:12" ht="12.75">
      <c r="A341" s="7" t="s">
        <v>11</v>
      </c>
      <c r="B341" s="48">
        <v>0.66</v>
      </c>
      <c r="C341" s="27" t="s">
        <v>237</v>
      </c>
      <c r="D341" s="125">
        <f aca="true" t="shared" si="69" ref="D341:L341">SUM(D336:D340)</f>
        <v>3453</v>
      </c>
      <c r="E341" s="125">
        <f t="shared" si="69"/>
        <v>10629</v>
      </c>
      <c r="F341" s="125">
        <f t="shared" si="69"/>
        <v>4263</v>
      </c>
      <c r="G341" s="125">
        <f t="shared" si="69"/>
        <v>10610</v>
      </c>
      <c r="H341" s="125">
        <f t="shared" si="69"/>
        <v>4263</v>
      </c>
      <c r="I341" s="125">
        <f t="shared" si="69"/>
        <v>10610</v>
      </c>
      <c r="J341" s="125">
        <f t="shared" si="69"/>
        <v>4980</v>
      </c>
      <c r="K341" s="125">
        <f t="shared" si="69"/>
        <v>14004</v>
      </c>
      <c r="L341" s="125">
        <f t="shared" si="69"/>
        <v>18984</v>
      </c>
    </row>
    <row r="342" spans="1:12" ht="13.5" customHeight="1">
      <c r="A342" s="7" t="s">
        <v>11</v>
      </c>
      <c r="B342" s="49">
        <v>2.11</v>
      </c>
      <c r="C342" s="28" t="s">
        <v>147</v>
      </c>
      <c r="D342" s="90">
        <f aca="true" t="shared" si="70" ref="D342:L342">D341+D324+D333+D316+D306+D296</f>
        <v>47622</v>
      </c>
      <c r="E342" s="90">
        <f t="shared" si="70"/>
        <v>20441</v>
      </c>
      <c r="F342" s="90">
        <f t="shared" si="70"/>
        <v>60913</v>
      </c>
      <c r="G342" s="90">
        <f t="shared" si="70"/>
        <v>18611</v>
      </c>
      <c r="H342" s="90">
        <f t="shared" si="70"/>
        <v>60913</v>
      </c>
      <c r="I342" s="90">
        <f t="shared" si="70"/>
        <v>18611</v>
      </c>
      <c r="J342" s="90">
        <f t="shared" si="70"/>
        <v>78167</v>
      </c>
      <c r="K342" s="90">
        <f t="shared" si="70"/>
        <v>23535</v>
      </c>
      <c r="L342" s="90">
        <f t="shared" si="70"/>
        <v>101702</v>
      </c>
    </row>
    <row r="343" spans="1:12" ht="13.5" customHeight="1">
      <c r="A343" s="7"/>
      <c r="B343" s="40"/>
      <c r="C343" s="28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3.5" customHeight="1">
      <c r="A344" s="7"/>
      <c r="B344" s="49">
        <v>2.111</v>
      </c>
      <c r="C344" s="28" t="s">
        <v>169</v>
      </c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3.5" customHeight="1">
      <c r="A345" s="7"/>
      <c r="B345" s="32">
        <v>61</v>
      </c>
      <c r="C345" s="27" t="s">
        <v>170</v>
      </c>
      <c r="D345" s="66"/>
      <c r="E345" s="11"/>
      <c r="F345" s="11"/>
      <c r="G345" s="11"/>
      <c r="H345" s="11"/>
      <c r="I345" s="11"/>
      <c r="J345" s="11"/>
      <c r="K345" s="11"/>
      <c r="L345" s="11"/>
    </row>
    <row r="346" spans="1:12" ht="13.5" customHeight="1">
      <c r="A346" s="7"/>
      <c r="B346" s="32" t="s">
        <v>171</v>
      </c>
      <c r="C346" s="27" t="s">
        <v>18</v>
      </c>
      <c r="D346" s="101">
        <v>0</v>
      </c>
      <c r="E346" s="91">
        <v>6250</v>
      </c>
      <c r="F346" s="101">
        <v>0</v>
      </c>
      <c r="G346" s="91">
        <v>6956</v>
      </c>
      <c r="H346" s="101">
        <v>0</v>
      </c>
      <c r="I346" s="91">
        <v>6956</v>
      </c>
      <c r="J346" s="101">
        <v>0</v>
      </c>
      <c r="K346" s="91">
        <v>7258</v>
      </c>
      <c r="L346" s="91">
        <f aca="true" t="shared" si="71" ref="L346:L351">SUM(J346:K346)</f>
        <v>7258</v>
      </c>
    </row>
    <row r="347" spans="1:12" ht="13.5" customHeight="1">
      <c r="A347" s="7"/>
      <c r="B347" s="32" t="s">
        <v>172</v>
      </c>
      <c r="C347" s="27" t="s">
        <v>47</v>
      </c>
      <c r="D347" s="91">
        <v>1319</v>
      </c>
      <c r="E347" s="102">
        <v>0</v>
      </c>
      <c r="F347" s="91">
        <v>1323</v>
      </c>
      <c r="G347" s="101">
        <v>0</v>
      </c>
      <c r="H347" s="91">
        <v>1323</v>
      </c>
      <c r="I347" s="101">
        <v>0</v>
      </c>
      <c r="J347" s="91">
        <v>1000</v>
      </c>
      <c r="K347" s="101">
        <v>0</v>
      </c>
      <c r="L347" s="91">
        <f t="shared" si="71"/>
        <v>1000</v>
      </c>
    </row>
    <row r="348" spans="1:12" ht="13.5" customHeight="1">
      <c r="A348" s="7"/>
      <c r="B348" s="32" t="s">
        <v>173</v>
      </c>
      <c r="C348" s="27" t="s">
        <v>20</v>
      </c>
      <c r="D348" s="102">
        <v>0</v>
      </c>
      <c r="E348" s="91">
        <v>16</v>
      </c>
      <c r="F348" s="105">
        <v>0</v>
      </c>
      <c r="G348" s="91">
        <v>25</v>
      </c>
      <c r="H348" s="105">
        <v>0</v>
      </c>
      <c r="I348" s="91">
        <v>25</v>
      </c>
      <c r="J348" s="105">
        <v>0</v>
      </c>
      <c r="K348" s="91">
        <v>25</v>
      </c>
      <c r="L348" s="91">
        <f t="shared" si="71"/>
        <v>25</v>
      </c>
    </row>
    <row r="349" spans="2:12" ht="13.5" customHeight="1">
      <c r="B349" s="6" t="s">
        <v>174</v>
      </c>
      <c r="C349" s="4" t="s">
        <v>22</v>
      </c>
      <c r="D349" s="104">
        <v>0</v>
      </c>
      <c r="E349" s="91">
        <v>144</v>
      </c>
      <c r="F349" s="101">
        <v>0</v>
      </c>
      <c r="G349" s="91">
        <v>160</v>
      </c>
      <c r="H349" s="101">
        <v>0</v>
      </c>
      <c r="I349" s="91">
        <v>160</v>
      </c>
      <c r="J349" s="101">
        <v>0</v>
      </c>
      <c r="K349" s="91">
        <v>160</v>
      </c>
      <c r="L349" s="92">
        <f t="shared" si="71"/>
        <v>160</v>
      </c>
    </row>
    <row r="350" spans="2:12" ht="13.5" customHeight="1">
      <c r="B350" s="6" t="s">
        <v>175</v>
      </c>
      <c r="C350" s="4" t="s">
        <v>176</v>
      </c>
      <c r="D350" s="91">
        <v>2994</v>
      </c>
      <c r="E350" s="101">
        <v>0</v>
      </c>
      <c r="F350" s="91">
        <v>3000</v>
      </c>
      <c r="G350" s="104">
        <v>0</v>
      </c>
      <c r="H350" s="91">
        <v>3000</v>
      </c>
      <c r="I350" s="104">
        <v>0</v>
      </c>
      <c r="J350" s="91">
        <v>3000</v>
      </c>
      <c r="K350" s="104">
        <v>0</v>
      </c>
      <c r="L350" s="92">
        <f t="shared" si="71"/>
        <v>3000</v>
      </c>
    </row>
    <row r="351" spans="1:12" ht="25.5">
      <c r="A351" s="7"/>
      <c r="B351" s="31" t="s">
        <v>79</v>
      </c>
      <c r="C351" s="27" t="s">
        <v>195</v>
      </c>
      <c r="D351" s="104">
        <v>0</v>
      </c>
      <c r="E351" s="104">
        <v>0</v>
      </c>
      <c r="F351" s="101">
        <v>0</v>
      </c>
      <c r="G351" s="101">
        <v>0</v>
      </c>
      <c r="H351" s="93">
        <v>142</v>
      </c>
      <c r="I351" s="102">
        <v>0</v>
      </c>
      <c r="J351" s="91">
        <v>5000</v>
      </c>
      <c r="K351" s="101">
        <v>0</v>
      </c>
      <c r="L351" s="91">
        <f t="shared" si="71"/>
        <v>5000</v>
      </c>
    </row>
    <row r="352" spans="1:12" ht="25.5">
      <c r="A352" s="15" t="s">
        <v>11</v>
      </c>
      <c r="B352" s="6">
        <v>61</v>
      </c>
      <c r="C352" s="4" t="s">
        <v>217</v>
      </c>
      <c r="D352" s="123">
        <f aca="true" t="shared" si="72" ref="D352:L352">SUM(D345:D351)</f>
        <v>4313</v>
      </c>
      <c r="E352" s="123">
        <f t="shared" si="72"/>
        <v>6410</v>
      </c>
      <c r="F352" s="123">
        <f t="shared" si="72"/>
        <v>4323</v>
      </c>
      <c r="G352" s="123">
        <f t="shared" si="72"/>
        <v>7141</v>
      </c>
      <c r="H352" s="123">
        <f t="shared" si="72"/>
        <v>4465</v>
      </c>
      <c r="I352" s="123">
        <f t="shared" si="72"/>
        <v>7141</v>
      </c>
      <c r="J352" s="123">
        <f t="shared" si="72"/>
        <v>9000</v>
      </c>
      <c r="K352" s="123">
        <f t="shared" si="72"/>
        <v>7443</v>
      </c>
      <c r="L352" s="123">
        <f t="shared" si="72"/>
        <v>16443</v>
      </c>
    </row>
    <row r="353" spans="1:12" ht="13.5" customHeight="1">
      <c r="A353" s="7" t="s">
        <v>11</v>
      </c>
      <c r="B353" s="49">
        <v>2.111</v>
      </c>
      <c r="C353" s="28" t="s">
        <v>169</v>
      </c>
      <c r="D353" s="123">
        <f aca="true" t="shared" si="73" ref="D353:L353">D352</f>
        <v>4313</v>
      </c>
      <c r="E353" s="123">
        <f t="shared" si="73"/>
        <v>6410</v>
      </c>
      <c r="F353" s="123">
        <f t="shared" si="73"/>
        <v>4323</v>
      </c>
      <c r="G353" s="123">
        <f t="shared" si="73"/>
        <v>7141</v>
      </c>
      <c r="H353" s="123">
        <f t="shared" si="73"/>
        <v>4465</v>
      </c>
      <c r="I353" s="123">
        <f t="shared" si="73"/>
        <v>7141</v>
      </c>
      <c r="J353" s="123">
        <f t="shared" si="73"/>
        <v>9000</v>
      </c>
      <c r="K353" s="123">
        <f t="shared" si="73"/>
        <v>7443</v>
      </c>
      <c r="L353" s="123">
        <f t="shared" si="73"/>
        <v>16443</v>
      </c>
    </row>
    <row r="354" spans="1:12" ht="13.5" customHeight="1">
      <c r="A354" s="7"/>
      <c r="B354" s="32"/>
      <c r="C354" s="27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2:12" ht="13.5" customHeight="1">
      <c r="B355" s="41">
        <v>2.112</v>
      </c>
      <c r="C355" s="26" t="s">
        <v>177</v>
      </c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2:12" ht="13.5" customHeight="1">
      <c r="B356" s="6">
        <v>45</v>
      </c>
      <c r="C356" s="4" t="s">
        <v>23</v>
      </c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2:12" ht="13.5" customHeight="1">
      <c r="B357" s="6" t="s">
        <v>58</v>
      </c>
      <c r="C357" s="4" t="s">
        <v>18</v>
      </c>
      <c r="D357" s="101">
        <v>0</v>
      </c>
      <c r="E357" s="91">
        <v>7009</v>
      </c>
      <c r="F357" s="101">
        <v>0</v>
      </c>
      <c r="G357" s="91">
        <v>7050</v>
      </c>
      <c r="H357" s="101">
        <v>0</v>
      </c>
      <c r="I357" s="91">
        <v>7050</v>
      </c>
      <c r="J357" s="101">
        <v>0</v>
      </c>
      <c r="K357" s="91">
        <v>6651</v>
      </c>
      <c r="L357" s="91">
        <f aca="true" t="shared" si="74" ref="L357:L362">SUM(J357:K357)</f>
        <v>6651</v>
      </c>
    </row>
    <row r="358" spans="1:12" ht="13.5" customHeight="1">
      <c r="A358" s="7"/>
      <c r="B358" s="31" t="s">
        <v>178</v>
      </c>
      <c r="C358" s="27" t="s">
        <v>47</v>
      </c>
      <c r="D358" s="91">
        <v>7375</v>
      </c>
      <c r="E358" s="102">
        <v>0</v>
      </c>
      <c r="F358" s="91">
        <v>4637</v>
      </c>
      <c r="G358" s="101">
        <v>0</v>
      </c>
      <c r="H358" s="91">
        <v>4637</v>
      </c>
      <c r="I358" s="101">
        <v>0</v>
      </c>
      <c r="J358" s="91">
        <v>3940</v>
      </c>
      <c r="K358" s="101">
        <v>0</v>
      </c>
      <c r="L358" s="91">
        <f t="shared" si="74"/>
        <v>3940</v>
      </c>
    </row>
    <row r="359" spans="1:12" ht="13.5" customHeight="1">
      <c r="A359" s="7"/>
      <c r="B359" s="31" t="s">
        <v>59</v>
      </c>
      <c r="C359" s="27" t="s">
        <v>20</v>
      </c>
      <c r="D359" s="101">
        <v>0</v>
      </c>
      <c r="E359" s="91">
        <v>24</v>
      </c>
      <c r="F359" s="101">
        <v>0</v>
      </c>
      <c r="G359" s="91">
        <v>35</v>
      </c>
      <c r="H359" s="101">
        <v>0</v>
      </c>
      <c r="I359" s="91">
        <v>35</v>
      </c>
      <c r="J359" s="101">
        <v>0</v>
      </c>
      <c r="K359" s="91">
        <v>35</v>
      </c>
      <c r="L359" s="91">
        <f t="shared" si="74"/>
        <v>35</v>
      </c>
    </row>
    <row r="360" spans="1:12" ht="13.5" customHeight="1">
      <c r="A360" s="7"/>
      <c r="B360" s="31" t="s">
        <v>60</v>
      </c>
      <c r="C360" s="27" t="s">
        <v>22</v>
      </c>
      <c r="D360" s="101">
        <v>0</v>
      </c>
      <c r="E360" s="91">
        <v>169</v>
      </c>
      <c r="F360" s="101">
        <v>0</v>
      </c>
      <c r="G360" s="91">
        <v>185</v>
      </c>
      <c r="H360" s="101">
        <v>0</v>
      </c>
      <c r="I360" s="91">
        <v>185</v>
      </c>
      <c r="J360" s="101">
        <v>0</v>
      </c>
      <c r="K360" s="91">
        <v>185</v>
      </c>
      <c r="L360" s="91">
        <f t="shared" si="74"/>
        <v>185</v>
      </c>
    </row>
    <row r="361" spans="1:12" ht="13.5" customHeight="1">
      <c r="A361" s="7"/>
      <c r="B361" s="31" t="s">
        <v>61</v>
      </c>
      <c r="C361" s="27" t="s">
        <v>55</v>
      </c>
      <c r="D361" s="101">
        <v>0</v>
      </c>
      <c r="E361" s="102">
        <v>0</v>
      </c>
      <c r="F361" s="101">
        <v>0</v>
      </c>
      <c r="G361" s="91">
        <v>2500</v>
      </c>
      <c r="H361" s="101">
        <v>0</v>
      </c>
      <c r="I361" s="91">
        <v>2500</v>
      </c>
      <c r="J361" s="101">
        <v>0</v>
      </c>
      <c r="K361" s="91">
        <v>2500</v>
      </c>
      <c r="L361" s="91">
        <f t="shared" si="74"/>
        <v>2500</v>
      </c>
    </row>
    <row r="362" spans="1:12" ht="13.5" customHeight="1">
      <c r="A362" s="7"/>
      <c r="B362" s="31" t="s">
        <v>152</v>
      </c>
      <c r="C362" s="27" t="s">
        <v>238</v>
      </c>
      <c r="D362" s="101">
        <v>0</v>
      </c>
      <c r="E362" s="91">
        <v>2315</v>
      </c>
      <c r="F362" s="101">
        <v>0</v>
      </c>
      <c r="G362" s="91">
        <v>2415</v>
      </c>
      <c r="H362" s="101">
        <v>0</v>
      </c>
      <c r="I362" s="91">
        <v>2415</v>
      </c>
      <c r="J362" s="101">
        <v>0</v>
      </c>
      <c r="K362" s="91">
        <v>3502</v>
      </c>
      <c r="L362" s="91">
        <f t="shared" si="74"/>
        <v>3502</v>
      </c>
    </row>
    <row r="363" spans="1:12" ht="13.5" customHeight="1">
      <c r="A363" s="7" t="s">
        <v>11</v>
      </c>
      <c r="B363" s="32">
        <v>45</v>
      </c>
      <c r="C363" s="27" t="s">
        <v>23</v>
      </c>
      <c r="D363" s="123">
        <f aca="true" t="shared" si="75" ref="D363:L363">SUM(D357:D362)</f>
        <v>7375</v>
      </c>
      <c r="E363" s="123">
        <f>SUM(E357:E362)</f>
        <v>9517</v>
      </c>
      <c r="F363" s="123">
        <f t="shared" si="75"/>
        <v>4637</v>
      </c>
      <c r="G363" s="123">
        <f t="shared" si="75"/>
        <v>12185</v>
      </c>
      <c r="H363" s="123">
        <f t="shared" si="75"/>
        <v>4637</v>
      </c>
      <c r="I363" s="123">
        <f t="shared" si="75"/>
        <v>12185</v>
      </c>
      <c r="J363" s="123">
        <f t="shared" si="75"/>
        <v>3940</v>
      </c>
      <c r="K363" s="123">
        <f t="shared" si="75"/>
        <v>12873</v>
      </c>
      <c r="L363" s="123">
        <f t="shared" si="75"/>
        <v>16813</v>
      </c>
    </row>
    <row r="364" spans="1:12" ht="13.5" customHeight="1">
      <c r="A364" s="7"/>
      <c r="B364" s="32"/>
      <c r="C364" s="27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3.5" customHeight="1">
      <c r="A365" s="7"/>
      <c r="B365" s="57">
        <v>48</v>
      </c>
      <c r="C365" s="27" t="s">
        <v>35</v>
      </c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3.5" customHeight="1">
      <c r="A366" s="30"/>
      <c r="B366" s="160" t="s">
        <v>161</v>
      </c>
      <c r="C366" s="59" t="s">
        <v>47</v>
      </c>
      <c r="D366" s="90">
        <v>380</v>
      </c>
      <c r="E366" s="103">
        <v>0</v>
      </c>
      <c r="F366" s="90">
        <v>380</v>
      </c>
      <c r="G366" s="103">
        <v>0</v>
      </c>
      <c r="H366" s="90">
        <v>380</v>
      </c>
      <c r="I366" s="103">
        <v>0</v>
      </c>
      <c r="J366" s="90">
        <v>290</v>
      </c>
      <c r="K366" s="103">
        <v>0</v>
      </c>
      <c r="L366" s="90">
        <f>SUM(J366:K366)</f>
        <v>290</v>
      </c>
    </row>
    <row r="367" spans="1:12" ht="13.5" customHeight="1">
      <c r="A367" s="7"/>
      <c r="B367" s="31" t="s">
        <v>162</v>
      </c>
      <c r="C367" s="27" t="s">
        <v>238</v>
      </c>
      <c r="D367" s="101">
        <v>0</v>
      </c>
      <c r="E367" s="101">
        <v>0</v>
      </c>
      <c r="F367" s="101">
        <v>0</v>
      </c>
      <c r="G367" s="91">
        <v>95</v>
      </c>
      <c r="H367" s="101">
        <v>0</v>
      </c>
      <c r="I367" s="91">
        <v>95</v>
      </c>
      <c r="J367" s="101">
        <v>0</v>
      </c>
      <c r="K367" s="101">
        <v>0</v>
      </c>
      <c r="L367" s="101">
        <f>SUM(J367:K367)</f>
        <v>0</v>
      </c>
    </row>
    <row r="368" spans="1:12" ht="13.5" customHeight="1">
      <c r="A368" s="7" t="s">
        <v>11</v>
      </c>
      <c r="B368" s="57">
        <v>48</v>
      </c>
      <c r="C368" s="27" t="s">
        <v>35</v>
      </c>
      <c r="D368" s="123">
        <f>SUM(D366:D367)</f>
        <v>380</v>
      </c>
      <c r="E368" s="126">
        <f aca="true" t="shared" si="76" ref="E368:L368">SUM(E366:E367)</f>
        <v>0</v>
      </c>
      <c r="F368" s="123">
        <f t="shared" si="76"/>
        <v>380</v>
      </c>
      <c r="G368" s="123">
        <f t="shared" si="76"/>
        <v>95</v>
      </c>
      <c r="H368" s="123">
        <f t="shared" si="76"/>
        <v>380</v>
      </c>
      <c r="I368" s="123">
        <f t="shared" si="76"/>
        <v>95</v>
      </c>
      <c r="J368" s="123">
        <f t="shared" si="76"/>
        <v>290</v>
      </c>
      <c r="K368" s="126">
        <f t="shared" si="76"/>
        <v>0</v>
      </c>
      <c r="L368" s="123">
        <f t="shared" si="76"/>
        <v>290</v>
      </c>
    </row>
    <row r="369" spans="1:12" ht="13.5" customHeight="1">
      <c r="A369" s="7" t="s">
        <v>11</v>
      </c>
      <c r="B369" s="49">
        <v>2.112</v>
      </c>
      <c r="C369" s="28" t="s">
        <v>177</v>
      </c>
      <c r="D369" s="123">
        <f aca="true" t="shared" si="77" ref="D369:L369">SUM(D368,D363)</f>
        <v>7755</v>
      </c>
      <c r="E369" s="123">
        <f t="shared" si="77"/>
        <v>9517</v>
      </c>
      <c r="F369" s="123">
        <f t="shared" si="77"/>
        <v>5017</v>
      </c>
      <c r="G369" s="123">
        <f t="shared" si="77"/>
        <v>12280</v>
      </c>
      <c r="H369" s="123">
        <f t="shared" si="77"/>
        <v>5017</v>
      </c>
      <c r="I369" s="123">
        <f t="shared" si="77"/>
        <v>12280</v>
      </c>
      <c r="J369" s="123">
        <f t="shared" si="77"/>
        <v>4230</v>
      </c>
      <c r="K369" s="123">
        <f t="shared" si="77"/>
        <v>12873</v>
      </c>
      <c r="L369" s="123">
        <f t="shared" si="77"/>
        <v>17103</v>
      </c>
    </row>
    <row r="370" spans="1:12" ht="12.75">
      <c r="A370" s="7"/>
      <c r="B370" s="49"/>
      <c r="C370" s="28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7"/>
      <c r="B371" s="49">
        <v>2.8</v>
      </c>
      <c r="C371" s="62" t="s">
        <v>45</v>
      </c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25.5">
      <c r="A372" s="7"/>
      <c r="B372" s="54">
        <v>64</v>
      </c>
      <c r="C372" s="55" t="s">
        <v>277</v>
      </c>
      <c r="D372" s="91"/>
      <c r="E372" s="101"/>
      <c r="F372" s="101"/>
      <c r="G372" s="101"/>
      <c r="H372" s="91"/>
      <c r="I372" s="101"/>
      <c r="J372" s="91"/>
      <c r="K372" s="101"/>
      <c r="L372" s="101"/>
    </row>
    <row r="373" spans="1:12" ht="12.75">
      <c r="A373" s="7"/>
      <c r="B373" s="158" t="s">
        <v>252</v>
      </c>
      <c r="C373" s="55" t="s">
        <v>57</v>
      </c>
      <c r="D373" s="76">
        <v>5999</v>
      </c>
      <c r="E373" s="101">
        <v>0</v>
      </c>
      <c r="F373" s="91">
        <v>3300</v>
      </c>
      <c r="G373" s="101">
        <v>0</v>
      </c>
      <c r="H373" s="91">
        <v>3300</v>
      </c>
      <c r="I373" s="101">
        <v>0</v>
      </c>
      <c r="J373" s="101">
        <v>0</v>
      </c>
      <c r="K373" s="101">
        <v>0</v>
      </c>
      <c r="L373" s="101">
        <f>SUM(J373:K373)</f>
        <v>0</v>
      </c>
    </row>
    <row r="374" spans="1:12" ht="12.75">
      <c r="A374" s="7" t="s">
        <v>11</v>
      </c>
      <c r="B374" s="49">
        <v>2.8</v>
      </c>
      <c r="C374" s="62" t="s">
        <v>45</v>
      </c>
      <c r="D374" s="123">
        <f aca="true" t="shared" si="78" ref="D374:I374">D373</f>
        <v>5999</v>
      </c>
      <c r="E374" s="126">
        <f t="shared" si="78"/>
        <v>0</v>
      </c>
      <c r="F374" s="123">
        <f t="shared" si="78"/>
        <v>3300</v>
      </c>
      <c r="G374" s="126">
        <f t="shared" si="78"/>
        <v>0</v>
      </c>
      <c r="H374" s="123">
        <f t="shared" si="78"/>
        <v>3300</v>
      </c>
      <c r="I374" s="126">
        <f t="shared" si="78"/>
        <v>0</v>
      </c>
      <c r="J374" s="126">
        <f>J373</f>
        <v>0</v>
      </c>
      <c r="K374" s="126">
        <f>K373</f>
        <v>0</v>
      </c>
      <c r="L374" s="126">
        <f>L373</f>
        <v>0</v>
      </c>
    </row>
    <row r="375" spans="1:12" ht="12.75">
      <c r="A375" s="7"/>
      <c r="B375" s="49"/>
      <c r="C375" s="62"/>
      <c r="D375" s="91"/>
      <c r="E375" s="101"/>
      <c r="F375" s="91"/>
      <c r="G375" s="101"/>
      <c r="H375" s="91"/>
      <c r="I375" s="101"/>
      <c r="J375" s="91"/>
      <c r="K375" s="101"/>
      <c r="L375" s="101"/>
    </row>
    <row r="376" spans="1:12" ht="12.75">
      <c r="A376" s="7"/>
      <c r="B376" s="54">
        <v>65</v>
      </c>
      <c r="C376" s="55" t="s">
        <v>264</v>
      </c>
      <c r="D376" s="91"/>
      <c r="E376" s="101"/>
      <c r="F376" s="91"/>
      <c r="G376" s="101"/>
      <c r="H376" s="91"/>
      <c r="I376" s="101"/>
      <c r="J376" s="91"/>
      <c r="K376" s="101"/>
      <c r="L376" s="101"/>
    </row>
    <row r="377" spans="1:12" ht="12.75">
      <c r="A377" s="7"/>
      <c r="B377" s="158" t="s">
        <v>265</v>
      </c>
      <c r="C377" s="55" t="s">
        <v>57</v>
      </c>
      <c r="D377" s="101">
        <v>0</v>
      </c>
      <c r="E377" s="101">
        <v>0</v>
      </c>
      <c r="F377" s="91">
        <v>6000</v>
      </c>
      <c r="G377" s="101">
        <v>0</v>
      </c>
      <c r="H377" s="91">
        <v>6000</v>
      </c>
      <c r="I377" s="101">
        <v>0</v>
      </c>
      <c r="J377" s="101">
        <v>0</v>
      </c>
      <c r="K377" s="101">
        <v>0</v>
      </c>
      <c r="L377" s="101">
        <f>SUM(J377:K377)</f>
        <v>0</v>
      </c>
    </row>
    <row r="378" spans="1:12" ht="12.75">
      <c r="A378" s="7" t="s">
        <v>11</v>
      </c>
      <c r="B378" s="50">
        <v>2</v>
      </c>
      <c r="C378" s="27" t="s">
        <v>239</v>
      </c>
      <c r="D378" s="123">
        <f aca="true" t="shared" si="79" ref="D378:L378">D369+D353+D342+D374+D377</f>
        <v>65689</v>
      </c>
      <c r="E378" s="123">
        <f t="shared" si="79"/>
        <v>36368</v>
      </c>
      <c r="F378" s="123">
        <f t="shared" si="79"/>
        <v>79553</v>
      </c>
      <c r="G378" s="123">
        <f t="shared" si="79"/>
        <v>38032</v>
      </c>
      <c r="H378" s="123">
        <f t="shared" si="79"/>
        <v>79695</v>
      </c>
      <c r="I378" s="123">
        <f t="shared" si="79"/>
        <v>38032</v>
      </c>
      <c r="J378" s="123">
        <f t="shared" si="79"/>
        <v>91397</v>
      </c>
      <c r="K378" s="123">
        <f t="shared" si="79"/>
        <v>43851</v>
      </c>
      <c r="L378" s="123">
        <f t="shared" si="79"/>
        <v>135248</v>
      </c>
    </row>
    <row r="379" spans="1:12" ht="12.75">
      <c r="A379" s="7" t="s">
        <v>11</v>
      </c>
      <c r="B379" s="40">
        <v>2406</v>
      </c>
      <c r="C379" s="28" t="s">
        <v>1</v>
      </c>
      <c r="D379" s="123">
        <f aca="true" t="shared" si="80" ref="D379:L379">D378+D288</f>
        <v>332343</v>
      </c>
      <c r="E379" s="123">
        <f t="shared" si="80"/>
        <v>239665</v>
      </c>
      <c r="F379" s="123">
        <f t="shared" si="80"/>
        <v>1006834</v>
      </c>
      <c r="G379" s="123">
        <f t="shared" si="80"/>
        <v>269163</v>
      </c>
      <c r="H379" s="123">
        <f t="shared" si="80"/>
        <v>1006976</v>
      </c>
      <c r="I379" s="123">
        <f t="shared" si="80"/>
        <v>269163</v>
      </c>
      <c r="J379" s="123">
        <f t="shared" si="80"/>
        <v>1003657</v>
      </c>
      <c r="K379" s="123">
        <f t="shared" si="80"/>
        <v>265704</v>
      </c>
      <c r="L379" s="123">
        <f t="shared" si="80"/>
        <v>1269361</v>
      </c>
    </row>
    <row r="380" spans="1:12" ht="12.75">
      <c r="A380" s="7"/>
      <c r="B380" s="40"/>
      <c r="C380" s="27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 customHeight="1">
      <c r="A381" s="7" t="s">
        <v>13</v>
      </c>
      <c r="B381" s="40">
        <v>3435</v>
      </c>
      <c r="C381" s="28" t="s">
        <v>2</v>
      </c>
      <c r="D381" s="65"/>
      <c r="E381" s="65"/>
      <c r="F381" s="65"/>
      <c r="G381" s="65"/>
      <c r="H381" s="65"/>
      <c r="I381" s="65"/>
      <c r="J381" s="65"/>
      <c r="K381" s="65"/>
      <c r="L381" s="65"/>
    </row>
    <row r="382" spans="1:12" ht="25.5">
      <c r="A382" s="7"/>
      <c r="B382" s="50">
        <v>3</v>
      </c>
      <c r="C382" s="27" t="s">
        <v>179</v>
      </c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 customHeight="1">
      <c r="A383" s="7"/>
      <c r="B383" s="49">
        <v>3.001</v>
      </c>
      <c r="C383" s="28" t="s">
        <v>14</v>
      </c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 customHeight="1">
      <c r="A384" s="7"/>
      <c r="B384" s="48">
        <v>0.44</v>
      </c>
      <c r="C384" s="27" t="s">
        <v>16</v>
      </c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 customHeight="1">
      <c r="A385" s="7"/>
      <c r="B385" s="31" t="s">
        <v>180</v>
      </c>
      <c r="C385" s="27" t="s">
        <v>18</v>
      </c>
      <c r="D385" s="93">
        <v>1542</v>
      </c>
      <c r="E385" s="101">
        <v>0</v>
      </c>
      <c r="F385" s="93">
        <v>1642</v>
      </c>
      <c r="G385" s="101">
        <v>0</v>
      </c>
      <c r="H385" s="93">
        <v>1642</v>
      </c>
      <c r="I385" s="101">
        <v>0</v>
      </c>
      <c r="J385" s="93">
        <v>1800</v>
      </c>
      <c r="K385" s="101">
        <v>0</v>
      </c>
      <c r="L385" s="91">
        <f>SUM(J385:K385)</f>
        <v>1800</v>
      </c>
    </row>
    <row r="386" spans="1:12" ht="13.5" customHeight="1">
      <c r="A386" s="7"/>
      <c r="B386" s="31" t="s">
        <v>181</v>
      </c>
      <c r="C386" s="27" t="s">
        <v>22</v>
      </c>
      <c r="D386" s="93">
        <v>116</v>
      </c>
      <c r="E386" s="101">
        <v>0</v>
      </c>
      <c r="F386" s="93">
        <v>142</v>
      </c>
      <c r="G386" s="101">
        <v>0</v>
      </c>
      <c r="H386" s="93">
        <v>142</v>
      </c>
      <c r="I386" s="101">
        <v>0</v>
      </c>
      <c r="J386" s="93">
        <v>125</v>
      </c>
      <c r="K386" s="101">
        <v>0</v>
      </c>
      <c r="L386" s="91">
        <f>SUM(J386:K386)</f>
        <v>125</v>
      </c>
    </row>
    <row r="387" spans="1:12" ht="13.5" customHeight="1">
      <c r="A387" s="7"/>
      <c r="B387" s="31" t="s">
        <v>182</v>
      </c>
      <c r="C387" s="27" t="s">
        <v>183</v>
      </c>
      <c r="D387" s="91">
        <v>934</v>
      </c>
      <c r="E387" s="101">
        <v>0</v>
      </c>
      <c r="F387" s="91">
        <v>1000</v>
      </c>
      <c r="G387" s="101">
        <v>0</v>
      </c>
      <c r="H387" s="91">
        <v>1000</v>
      </c>
      <c r="I387" s="101">
        <v>0</v>
      </c>
      <c r="J387" s="91">
        <v>1500</v>
      </c>
      <c r="K387" s="101">
        <v>0</v>
      </c>
      <c r="L387" s="91">
        <f>SUM(J387:K387)</f>
        <v>1500</v>
      </c>
    </row>
    <row r="388" spans="1:12" ht="13.5" customHeight="1">
      <c r="A388" s="7" t="s">
        <v>11</v>
      </c>
      <c r="B388" s="48">
        <v>0.44</v>
      </c>
      <c r="C388" s="27" t="s">
        <v>16</v>
      </c>
      <c r="D388" s="123">
        <f aca="true" t="shared" si="81" ref="D388:L388">SUM(D385:D387)</f>
        <v>2592</v>
      </c>
      <c r="E388" s="126">
        <f t="shared" si="81"/>
        <v>0</v>
      </c>
      <c r="F388" s="123">
        <f t="shared" si="81"/>
        <v>2784</v>
      </c>
      <c r="G388" s="126">
        <f t="shared" si="81"/>
        <v>0</v>
      </c>
      <c r="H388" s="123">
        <f t="shared" si="81"/>
        <v>2784</v>
      </c>
      <c r="I388" s="126">
        <f t="shared" si="81"/>
        <v>0</v>
      </c>
      <c r="J388" s="123">
        <f t="shared" si="81"/>
        <v>3425</v>
      </c>
      <c r="K388" s="126">
        <f t="shared" si="81"/>
        <v>0</v>
      </c>
      <c r="L388" s="123">
        <f t="shared" si="81"/>
        <v>3425</v>
      </c>
    </row>
    <row r="389" spans="1:12" ht="13.5" customHeight="1">
      <c r="A389" s="7" t="s">
        <v>11</v>
      </c>
      <c r="B389" s="49">
        <v>3.001</v>
      </c>
      <c r="C389" s="28" t="s">
        <v>14</v>
      </c>
      <c r="D389" s="123">
        <f aca="true" t="shared" si="82" ref="D389:L389">D388</f>
        <v>2592</v>
      </c>
      <c r="E389" s="126">
        <f t="shared" si="82"/>
        <v>0</v>
      </c>
      <c r="F389" s="123">
        <f t="shared" si="82"/>
        <v>2784</v>
      </c>
      <c r="G389" s="126">
        <f t="shared" si="82"/>
        <v>0</v>
      </c>
      <c r="H389" s="123">
        <f t="shared" si="82"/>
        <v>2784</v>
      </c>
      <c r="I389" s="126">
        <f t="shared" si="82"/>
        <v>0</v>
      </c>
      <c r="J389" s="123">
        <f t="shared" si="82"/>
        <v>3425</v>
      </c>
      <c r="K389" s="126">
        <f t="shared" si="82"/>
        <v>0</v>
      </c>
      <c r="L389" s="123">
        <f t="shared" si="82"/>
        <v>3425</v>
      </c>
    </row>
    <row r="390" spans="1:12" ht="12.75">
      <c r="A390" s="7"/>
      <c r="B390" s="49"/>
      <c r="C390" s="28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3.5" customHeight="1">
      <c r="A391" s="7"/>
      <c r="B391" s="49">
        <v>3.101</v>
      </c>
      <c r="C391" s="28" t="s">
        <v>184</v>
      </c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3.5" customHeight="1">
      <c r="A392" s="7"/>
      <c r="B392" s="31" t="s">
        <v>185</v>
      </c>
      <c r="C392" s="27" t="s">
        <v>186</v>
      </c>
      <c r="D392" s="93">
        <v>69</v>
      </c>
      <c r="E392" s="101">
        <v>0</v>
      </c>
      <c r="F392" s="93">
        <v>48</v>
      </c>
      <c r="G392" s="101">
        <v>0</v>
      </c>
      <c r="H392" s="93">
        <v>48</v>
      </c>
      <c r="I392" s="101">
        <v>0</v>
      </c>
      <c r="J392" s="93">
        <v>95</v>
      </c>
      <c r="K392" s="101">
        <v>0</v>
      </c>
      <c r="L392" s="91">
        <f>SUM(J392:K392)</f>
        <v>95</v>
      </c>
    </row>
    <row r="393" spans="1:12" ht="12.75">
      <c r="A393" s="7"/>
      <c r="B393" s="31" t="s">
        <v>145</v>
      </c>
      <c r="C393" s="27" t="s">
        <v>279</v>
      </c>
      <c r="D393" s="93">
        <v>59</v>
      </c>
      <c r="E393" s="101">
        <v>0</v>
      </c>
      <c r="F393" s="93">
        <v>48</v>
      </c>
      <c r="G393" s="101">
        <v>0</v>
      </c>
      <c r="H393" s="93">
        <v>48</v>
      </c>
      <c r="I393" s="101">
        <v>0</v>
      </c>
      <c r="J393" s="93">
        <v>40</v>
      </c>
      <c r="K393" s="101">
        <v>0</v>
      </c>
      <c r="L393" s="91">
        <f>SUM(J393:K393)</f>
        <v>40</v>
      </c>
    </row>
    <row r="394" spans="1:12" ht="25.5">
      <c r="A394" s="7"/>
      <c r="B394" s="31" t="s">
        <v>215</v>
      </c>
      <c r="C394" s="27" t="s">
        <v>218</v>
      </c>
      <c r="D394" s="93">
        <v>4890</v>
      </c>
      <c r="E394" s="101">
        <v>0</v>
      </c>
      <c r="F394" s="93">
        <v>8010</v>
      </c>
      <c r="G394" s="101">
        <v>0</v>
      </c>
      <c r="H394" s="93">
        <v>8010</v>
      </c>
      <c r="I394" s="101">
        <v>0</v>
      </c>
      <c r="J394" s="93">
        <v>3000</v>
      </c>
      <c r="K394" s="101">
        <v>0</v>
      </c>
      <c r="L394" s="91">
        <f>SUM(J394:K394)</f>
        <v>3000</v>
      </c>
    </row>
    <row r="395" spans="1:12" ht="25.5">
      <c r="A395" s="30"/>
      <c r="B395" s="161" t="s">
        <v>257</v>
      </c>
      <c r="C395" s="145" t="s">
        <v>269</v>
      </c>
      <c r="D395" s="122">
        <v>3923</v>
      </c>
      <c r="E395" s="103">
        <v>0</v>
      </c>
      <c r="F395" s="122">
        <v>4000</v>
      </c>
      <c r="G395" s="103">
        <v>0</v>
      </c>
      <c r="H395" s="146">
        <v>4000</v>
      </c>
      <c r="I395" s="103">
        <v>0</v>
      </c>
      <c r="J395" s="122">
        <v>1000</v>
      </c>
      <c r="K395" s="103">
        <v>0</v>
      </c>
      <c r="L395" s="90">
        <f>SUM(J395:K395)</f>
        <v>1000</v>
      </c>
    </row>
    <row r="396" spans="1:12" ht="3.75" customHeight="1">
      <c r="A396" s="7"/>
      <c r="B396" s="117"/>
      <c r="C396" s="118"/>
      <c r="D396" s="119"/>
      <c r="E396" s="120"/>
      <c r="F396" s="119"/>
      <c r="G396" s="120"/>
      <c r="H396" s="65"/>
      <c r="I396" s="120"/>
      <c r="J396" s="89"/>
      <c r="K396" s="120"/>
      <c r="L396" s="101"/>
    </row>
    <row r="397" spans="1:12" ht="25.5">
      <c r="A397" s="7"/>
      <c r="B397" s="57">
        <v>61</v>
      </c>
      <c r="C397" s="4" t="s">
        <v>255</v>
      </c>
      <c r="D397" s="119"/>
      <c r="E397" s="120"/>
      <c r="F397" s="119"/>
      <c r="G397" s="120"/>
      <c r="H397" s="119"/>
      <c r="I397" s="120"/>
      <c r="J397" s="89"/>
      <c r="K397" s="120"/>
      <c r="L397" s="101"/>
    </row>
    <row r="398" spans="1:12" ht="13.5" customHeight="1">
      <c r="A398" s="7"/>
      <c r="B398" s="5" t="s">
        <v>229</v>
      </c>
      <c r="C398" s="4" t="s">
        <v>57</v>
      </c>
      <c r="D398" s="89">
        <v>54694</v>
      </c>
      <c r="E398" s="104">
        <v>0</v>
      </c>
      <c r="F398" s="102">
        <v>0</v>
      </c>
      <c r="G398" s="92">
        <v>150000</v>
      </c>
      <c r="H398" s="102">
        <v>0</v>
      </c>
      <c r="I398" s="92">
        <v>150000</v>
      </c>
      <c r="J398" s="102">
        <v>0</v>
      </c>
      <c r="K398" s="92">
        <f>300000-177827</f>
        <v>122173</v>
      </c>
      <c r="L398" s="92">
        <f>SUM(J398:K398)</f>
        <v>122173</v>
      </c>
    </row>
    <row r="399" spans="1:12" ht="25.5">
      <c r="A399" s="7" t="s">
        <v>11</v>
      </c>
      <c r="B399" s="57">
        <v>61</v>
      </c>
      <c r="C399" s="4" t="s">
        <v>255</v>
      </c>
      <c r="D399" s="123">
        <f aca="true" t="shared" si="83" ref="D399:L399">D398</f>
        <v>54694</v>
      </c>
      <c r="E399" s="126">
        <f t="shared" si="83"/>
        <v>0</v>
      </c>
      <c r="F399" s="126">
        <f t="shared" si="83"/>
        <v>0</v>
      </c>
      <c r="G399" s="123">
        <f t="shared" si="83"/>
        <v>150000</v>
      </c>
      <c r="H399" s="126">
        <f t="shared" si="83"/>
        <v>0</v>
      </c>
      <c r="I399" s="123">
        <f t="shared" si="83"/>
        <v>150000</v>
      </c>
      <c r="J399" s="126">
        <f t="shared" si="83"/>
        <v>0</v>
      </c>
      <c r="K399" s="123">
        <f t="shared" si="83"/>
        <v>122173</v>
      </c>
      <c r="L399" s="123">
        <f t="shared" si="83"/>
        <v>122173</v>
      </c>
    </row>
    <row r="400" spans="1:12" ht="13.5" customHeight="1">
      <c r="A400" s="7" t="s">
        <v>11</v>
      </c>
      <c r="B400" s="49">
        <v>3.101</v>
      </c>
      <c r="C400" s="28" t="s">
        <v>184</v>
      </c>
      <c r="D400" s="123">
        <f aca="true" t="shared" si="84" ref="D400:L400">SUM(D392:D394)+D399+D395</f>
        <v>63635</v>
      </c>
      <c r="E400" s="126">
        <f t="shared" si="84"/>
        <v>0</v>
      </c>
      <c r="F400" s="123">
        <f t="shared" si="84"/>
        <v>12106</v>
      </c>
      <c r="G400" s="123">
        <f t="shared" si="84"/>
        <v>150000</v>
      </c>
      <c r="H400" s="123">
        <f t="shared" si="84"/>
        <v>12106</v>
      </c>
      <c r="I400" s="123">
        <f t="shared" si="84"/>
        <v>150000</v>
      </c>
      <c r="J400" s="123">
        <f t="shared" si="84"/>
        <v>4135</v>
      </c>
      <c r="K400" s="123">
        <f t="shared" si="84"/>
        <v>122173</v>
      </c>
      <c r="L400" s="123">
        <f t="shared" si="84"/>
        <v>126308</v>
      </c>
    </row>
    <row r="401" spans="1:12" ht="10.5" customHeight="1">
      <c r="A401" s="7"/>
      <c r="B401" s="49"/>
      <c r="C401" s="28"/>
      <c r="D401" s="121"/>
      <c r="E401" s="121"/>
      <c r="F401" s="121"/>
      <c r="G401" s="112"/>
      <c r="H401" s="121"/>
      <c r="I401" s="112"/>
      <c r="J401" s="121"/>
      <c r="K401" s="112"/>
      <c r="L401" s="121"/>
    </row>
    <row r="402" spans="1:12" ht="13.5" customHeight="1">
      <c r="A402" s="7"/>
      <c r="B402" s="49">
        <v>3.103</v>
      </c>
      <c r="C402" s="28" t="s">
        <v>188</v>
      </c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3.5" customHeight="1">
      <c r="A403" s="7"/>
      <c r="B403" s="63">
        <v>60</v>
      </c>
      <c r="C403" s="27" t="s">
        <v>189</v>
      </c>
      <c r="D403" s="66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7"/>
      <c r="B404" s="31" t="s">
        <v>190</v>
      </c>
      <c r="C404" s="27" t="s">
        <v>47</v>
      </c>
      <c r="D404" s="91">
        <v>433</v>
      </c>
      <c r="E404" s="101">
        <v>0</v>
      </c>
      <c r="F404" s="93">
        <v>433</v>
      </c>
      <c r="G404" s="101">
        <v>0</v>
      </c>
      <c r="H404" s="93">
        <v>433</v>
      </c>
      <c r="I404" s="101">
        <v>0</v>
      </c>
      <c r="J404" s="93">
        <v>335</v>
      </c>
      <c r="K404" s="101">
        <v>0</v>
      </c>
      <c r="L404" s="91">
        <f>SUM(J404:K404)</f>
        <v>335</v>
      </c>
    </row>
    <row r="405" spans="1:12" ht="12.75" customHeight="1">
      <c r="A405" s="7" t="s">
        <v>11</v>
      </c>
      <c r="B405" s="63">
        <v>60</v>
      </c>
      <c r="C405" s="27" t="s">
        <v>189</v>
      </c>
      <c r="D405" s="138">
        <f aca="true" t="shared" si="85" ref="D405:L405">SUM(D403:D404)</f>
        <v>433</v>
      </c>
      <c r="E405" s="126">
        <f t="shared" si="85"/>
        <v>0</v>
      </c>
      <c r="F405" s="125">
        <f t="shared" si="85"/>
        <v>433</v>
      </c>
      <c r="G405" s="126">
        <f t="shared" si="85"/>
        <v>0</v>
      </c>
      <c r="H405" s="138">
        <f t="shared" si="85"/>
        <v>433</v>
      </c>
      <c r="I405" s="126">
        <f t="shared" si="85"/>
        <v>0</v>
      </c>
      <c r="J405" s="125">
        <f t="shared" si="85"/>
        <v>335</v>
      </c>
      <c r="K405" s="126">
        <f t="shared" si="85"/>
        <v>0</v>
      </c>
      <c r="L405" s="125">
        <f t="shared" si="85"/>
        <v>335</v>
      </c>
    </row>
    <row r="406" spans="1:12" ht="12.75" customHeight="1">
      <c r="A406" s="7" t="s">
        <v>11</v>
      </c>
      <c r="B406" s="49">
        <v>3.103</v>
      </c>
      <c r="C406" s="28" t="s">
        <v>191</v>
      </c>
      <c r="D406" s="123">
        <f aca="true" t="shared" si="86" ref="D406:I406">D405</f>
        <v>433</v>
      </c>
      <c r="E406" s="126">
        <f t="shared" si="86"/>
        <v>0</v>
      </c>
      <c r="F406" s="123">
        <f t="shared" si="86"/>
        <v>433</v>
      </c>
      <c r="G406" s="126">
        <f t="shared" si="86"/>
        <v>0</v>
      </c>
      <c r="H406" s="123">
        <f t="shared" si="86"/>
        <v>433</v>
      </c>
      <c r="I406" s="126">
        <f t="shared" si="86"/>
        <v>0</v>
      </c>
      <c r="J406" s="123">
        <f>J405</f>
        <v>335</v>
      </c>
      <c r="K406" s="126">
        <f>K405</f>
        <v>0</v>
      </c>
      <c r="L406" s="123">
        <f>L405</f>
        <v>335</v>
      </c>
    </row>
    <row r="407" spans="1:12" ht="25.5">
      <c r="A407" s="7" t="s">
        <v>11</v>
      </c>
      <c r="B407" s="50">
        <v>3</v>
      </c>
      <c r="C407" s="27" t="s">
        <v>179</v>
      </c>
      <c r="D407" s="90">
        <f aca="true" t="shared" si="87" ref="D407:L407">D406+D400+D389</f>
        <v>66660</v>
      </c>
      <c r="E407" s="103">
        <f t="shared" si="87"/>
        <v>0</v>
      </c>
      <c r="F407" s="90">
        <f t="shared" si="87"/>
        <v>15323</v>
      </c>
      <c r="G407" s="90">
        <f t="shared" si="87"/>
        <v>150000</v>
      </c>
      <c r="H407" s="90">
        <f t="shared" si="87"/>
        <v>15323</v>
      </c>
      <c r="I407" s="90">
        <f t="shared" si="87"/>
        <v>150000</v>
      </c>
      <c r="J407" s="90">
        <f t="shared" si="87"/>
        <v>7895</v>
      </c>
      <c r="K407" s="90">
        <f t="shared" si="87"/>
        <v>122173</v>
      </c>
      <c r="L407" s="90">
        <f t="shared" si="87"/>
        <v>130068</v>
      </c>
    </row>
    <row r="408" spans="1:12" ht="10.5" customHeight="1">
      <c r="A408" s="7"/>
      <c r="B408" s="32"/>
      <c r="C408" s="27"/>
      <c r="D408" s="11"/>
      <c r="E408" s="69"/>
      <c r="F408" s="11"/>
      <c r="G408" s="69"/>
      <c r="H408" s="11"/>
      <c r="I408" s="11"/>
      <c r="J408" s="11"/>
      <c r="K408" s="69"/>
      <c r="L408" s="11"/>
    </row>
    <row r="409" spans="1:12" ht="12.75" customHeight="1">
      <c r="A409" s="7"/>
      <c r="B409" s="50">
        <v>4</v>
      </c>
      <c r="C409" s="27" t="s">
        <v>192</v>
      </c>
      <c r="D409" s="65"/>
      <c r="E409" s="65"/>
      <c r="F409" s="65"/>
      <c r="G409" s="65"/>
      <c r="H409" s="65"/>
      <c r="I409" s="65"/>
      <c r="J409" s="65"/>
      <c r="K409" s="65"/>
      <c r="L409" s="68"/>
    </row>
    <row r="410" spans="1:12" ht="12.75" customHeight="1">
      <c r="A410" s="7"/>
      <c r="B410" s="49">
        <v>4.8</v>
      </c>
      <c r="C410" s="28" t="s">
        <v>45</v>
      </c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 customHeight="1">
      <c r="A411" s="7"/>
      <c r="B411" s="63">
        <v>61</v>
      </c>
      <c r="C411" s="27" t="s">
        <v>216</v>
      </c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 customHeight="1">
      <c r="A412" s="7"/>
      <c r="B412" s="158" t="s">
        <v>198</v>
      </c>
      <c r="C412" s="27" t="s">
        <v>240</v>
      </c>
      <c r="D412" s="101">
        <v>0</v>
      </c>
      <c r="E412" s="101">
        <v>0</v>
      </c>
      <c r="F412" s="91">
        <v>1000</v>
      </c>
      <c r="G412" s="101">
        <v>0</v>
      </c>
      <c r="H412" s="91">
        <v>1000</v>
      </c>
      <c r="I412" s="101">
        <v>0</v>
      </c>
      <c r="J412" s="91">
        <v>1500</v>
      </c>
      <c r="K412" s="101">
        <v>0</v>
      </c>
      <c r="L412" s="91">
        <f>SUM(J412:K412)</f>
        <v>1500</v>
      </c>
    </row>
    <row r="413" spans="1:12" ht="12.75" customHeight="1">
      <c r="A413" s="7" t="s">
        <v>11</v>
      </c>
      <c r="B413" s="63">
        <v>61</v>
      </c>
      <c r="C413" s="27" t="s">
        <v>216</v>
      </c>
      <c r="D413" s="126">
        <f aca="true" t="shared" si="88" ref="D413:L413">D412</f>
        <v>0</v>
      </c>
      <c r="E413" s="126">
        <f t="shared" si="88"/>
        <v>0</v>
      </c>
      <c r="F413" s="123">
        <f t="shared" si="88"/>
        <v>1000</v>
      </c>
      <c r="G413" s="126">
        <f t="shared" si="88"/>
        <v>0</v>
      </c>
      <c r="H413" s="123">
        <f t="shared" si="88"/>
        <v>1000</v>
      </c>
      <c r="I413" s="126">
        <f t="shared" si="88"/>
        <v>0</v>
      </c>
      <c r="J413" s="123">
        <f t="shared" si="88"/>
        <v>1500</v>
      </c>
      <c r="K413" s="126">
        <f t="shared" si="88"/>
        <v>0</v>
      </c>
      <c r="L413" s="123">
        <f t="shared" si="88"/>
        <v>1500</v>
      </c>
    </row>
    <row r="414" spans="1:12" ht="12.75" customHeight="1">
      <c r="A414" s="7" t="s">
        <v>11</v>
      </c>
      <c r="B414" s="49">
        <v>4.8</v>
      </c>
      <c r="C414" s="28" t="s">
        <v>45</v>
      </c>
      <c r="D414" s="103">
        <f aca="true" t="shared" si="89" ref="D414:L414">D412</f>
        <v>0</v>
      </c>
      <c r="E414" s="103">
        <f t="shared" si="89"/>
        <v>0</v>
      </c>
      <c r="F414" s="90">
        <f t="shared" si="89"/>
        <v>1000</v>
      </c>
      <c r="G414" s="103">
        <f t="shared" si="89"/>
        <v>0</v>
      </c>
      <c r="H414" s="90">
        <f t="shared" si="89"/>
        <v>1000</v>
      </c>
      <c r="I414" s="103">
        <f t="shared" si="89"/>
        <v>0</v>
      </c>
      <c r="J414" s="90">
        <f t="shared" si="89"/>
        <v>1500</v>
      </c>
      <c r="K414" s="103">
        <f>K412</f>
        <v>0</v>
      </c>
      <c r="L414" s="90">
        <f t="shared" si="89"/>
        <v>1500</v>
      </c>
    </row>
    <row r="415" spans="1:12" ht="12.75" customHeight="1">
      <c r="A415" s="7" t="s">
        <v>11</v>
      </c>
      <c r="B415" s="50">
        <v>4</v>
      </c>
      <c r="C415" s="27" t="s">
        <v>192</v>
      </c>
      <c r="D415" s="126">
        <f aca="true" t="shared" si="90" ref="D415:L415">SUM(D413)</f>
        <v>0</v>
      </c>
      <c r="E415" s="126">
        <f t="shared" si="90"/>
        <v>0</v>
      </c>
      <c r="F415" s="123">
        <f t="shared" si="90"/>
        <v>1000</v>
      </c>
      <c r="G415" s="126">
        <f t="shared" si="90"/>
        <v>0</v>
      </c>
      <c r="H415" s="123">
        <f t="shared" si="90"/>
        <v>1000</v>
      </c>
      <c r="I415" s="126">
        <f t="shared" si="90"/>
        <v>0</v>
      </c>
      <c r="J415" s="123">
        <f t="shared" si="90"/>
        <v>1500</v>
      </c>
      <c r="K415" s="126">
        <f>SUM(K413)</f>
        <v>0</v>
      </c>
      <c r="L415" s="123">
        <f t="shared" si="90"/>
        <v>1500</v>
      </c>
    </row>
    <row r="416" spans="1:12" ht="12.75" customHeight="1">
      <c r="A416" s="7" t="s">
        <v>11</v>
      </c>
      <c r="B416" s="40">
        <v>3435</v>
      </c>
      <c r="C416" s="28" t="s">
        <v>2</v>
      </c>
      <c r="D416" s="123">
        <f aca="true" t="shared" si="91" ref="D416:L416">D415+D407</f>
        <v>66660</v>
      </c>
      <c r="E416" s="126">
        <f t="shared" si="91"/>
        <v>0</v>
      </c>
      <c r="F416" s="123">
        <f t="shared" si="91"/>
        <v>16323</v>
      </c>
      <c r="G416" s="123">
        <f t="shared" si="91"/>
        <v>150000</v>
      </c>
      <c r="H416" s="123">
        <f t="shared" si="91"/>
        <v>16323</v>
      </c>
      <c r="I416" s="123">
        <f t="shared" si="91"/>
        <v>150000</v>
      </c>
      <c r="J416" s="123">
        <f t="shared" si="91"/>
        <v>9395</v>
      </c>
      <c r="K416" s="123">
        <f t="shared" si="91"/>
        <v>122173</v>
      </c>
      <c r="L416" s="123">
        <f t="shared" si="91"/>
        <v>131568</v>
      </c>
    </row>
    <row r="417" spans="1:12" ht="12.75" customHeight="1">
      <c r="A417" s="51" t="s">
        <v>11</v>
      </c>
      <c r="B417" s="52"/>
      <c r="C417" s="53" t="s">
        <v>12</v>
      </c>
      <c r="D417" s="123">
        <f aca="true" t="shared" si="92" ref="D417:L417">D379+D93+D416+D27</f>
        <v>421609</v>
      </c>
      <c r="E417" s="123">
        <f t="shared" si="92"/>
        <v>345717</v>
      </c>
      <c r="F417" s="123">
        <f t="shared" si="92"/>
        <v>1032237</v>
      </c>
      <c r="G417" s="123">
        <f t="shared" si="92"/>
        <v>647390</v>
      </c>
      <c r="H417" s="123">
        <f t="shared" si="92"/>
        <v>1032379</v>
      </c>
      <c r="I417" s="123">
        <f t="shared" si="92"/>
        <v>647390</v>
      </c>
      <c r="J417" s="123">
        <f t="shared" si="92"/>
        <v>1020372</v>
      </c>
      <c r="K417" s="123">
        <f t="shared" si="92"/>
        <v>722204</v>
      </c>
      <c r="L417" s="123">
        <f t="shared" si="92"/>
        <v>1742576</v>
      </c>
    </row>
    <row r="418" spans="1:12" ht="10.5" customHeight="1">
      <c r="A418" s="7"/>
      <c r="B418" s="32"/>
      <c r="C418" s="28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3:12" ht="13.5" customHeight="1">
      <c r="C419" s="26" t="s">
        <v>193</v>
      </c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>
      <c r="A420" s="15" t="s">
        <v>13</v>
      </c>
      <c r="B420" s="35">
        <v>4406</v>
      </c>
      <c r="C420" s="26" t="s">
        <v>226</v>
      </c>
      <c r="D420" s="65"/>
      <c r="E420" s="65"/>
      <c r="F420" s="65"/>
      <c r="G420" s="65"/>
      <c r="H420" s="65"/>
      <c r="I420" s="65"/>
      <c r="J420" s="65"/>
      <c r="K420" s="65"/>
      <c r="L420" s="65"/>
    </row>
    <row r="421" spans="1:12" ht="12.75" customHeight="1">
      <c r="A421" s="7"/>
      <c r="B421" s="50">
        <v>1</v>
      </c>
      <c r="C421" s="27" t="s">
        <v>227</v>
      </c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25.5">
      <c r="A422" s="7"/>
      <c r="B422" s="49">
        <v>1.101</v>
      </c>
      <c r="C422" s="28" t="s">
        <v>104</v>
      </c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3.5" customHeight="1">
      <c r="A423" s="7"/>
      <c r="B423" s="57" t="s">
        <v>197</v>
      </c>
      <c r="C423" s="27" t="s">
        <v>94</v>
      </c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3.5" customHeight="1">
      <c r="A424" s="7"/>
      <c r="B424" s="57" t="s">
        <v>196</v>
      </c>
      <c r="C424" s="27" t="s">
        <v>16</v>
      </c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25.5">
      <c r="A425" s="30"/>
      <c r="B425" s="162" t="s">
        <v>200</v>
      </c>
      <c r="C425" s="59" t="s">
        <v>228</v>
      </c>
      <c r="D425" s="90">
        <v>28578</v>
      </c>
      <c r="E425" s="103">
        <v>0</v>
      </c>
      <c r="F425" s="90">
        <v>33000</v>
      </c>
      <c r="G425" s="103">
        <v>0</v>
      </c>
      <c r="H425" s="90">
        <v>33000</v>
      </c>
      <c r="I425" s="103">
        <v>0</v>
      </c>
      <c r="J425" s="90">
        <v>36000</v>
      </c>
      <c r="K425" s="103">
        <v>0</v>
      </c>
      <c r="L425" s="90">
        <f>SUM(J425:K425)</f>
        <v>36000</v>
      </c>
    </row>
    <row r="426" spans="1:12" ht="25.5">
      <c r="A426" s="7"/>
      <c r="B426" s="158" t="s">
        <v>274</v>
      </c>
      <c r="C426" s="27" t="s">
        <v>275</v>
      </c>
      <c r="D426" s="101">
        <v>0</v>
      </c>
      <c r="E426" s="101">
        <v>0</v>
      </c>
      <c r="F426" s="101">
        <v>0</v>
      </c>
      <c r="G426" s="101">
        <v>0</v>
      </c>
      <c r="H426" s="101">
        <v>0</v>
      </c>
      <c r="I426" s="101">
        <v>0</v>
      </c>
      <c r="J426" s="91">
        <v>3000</v>
      </c>
      <c r="K426" s="101">
        <v>0</v>
      </c>
      <c r="L426" s="91">
        <f>SUM(J426:K426)</f>
        <v>3000</v>
      </c>
    </row>
    <row r="427" spans="1:12" ht="25.5">
      <c r="A427" s="7" t="s">
        <v>11</v>
      </c>
      <c r="B427" s="49">
        <v>1.101</v>
      </c>
      <c r="C427" s="28" t="s">
        <v>104</v>
      </c>
      <c r="D427" s="123">
        <f aca="true" t="shared" si="93" ref="D427:I427">SUM(D424:D426)</f>
        <v>28578</v>
      </c>
      <c r="E427" s="126">
        <f t="shared" si="93"/>
        <v>0</v>
      </c>
      <c r="F427" s="123">
        <f t="shared" si="93"/>
        <v>33000</v>
      </c>
      <c r="G427" s="126">
        <f t="shared" si="93"/>
        <v>0</v>
      </c>
      <c r="H427" s="123">
        <f t="shared" si="93"/>
        <v>33000</v>
      </c>
      <c r="I427" s="126">
        <f t="shared" si="93"/>
        <v>0</v>
      </c>
      <c r="J427" s="123">
        <f>SUM(J424:J426)</f>
        <v>39000</v>
      </c>
      <c r="K427" s="126">
        <f>SUM(K424:K426)</f>
        <v>0</v>
      </c>
      <c r="L427" s="123">
        <f>SUM(L424:L426)</f>
        <v>39000</v>
      </c>
    </row>
    <row r="428" spans="1:12" ht="13.5" customHeight="1">
      <c r="A428" s="7" t="s">
        <v>11</v>
      </c>
      <c r="B428" s="50">
        <v>1</v>
      </c>
      <c r="C428" s="27" t="s">
        <v>227</v>
      </c>
      <c r="D428" s="90">
        <f aca="true" t="shared" si="94" ref="D428:I428">D427</f>
        <v>28578</v>
      </c>
      <c r="E428" s="103">
        <f t="shared" si="94"/>
        <v>0</v>
      </c>
      <c r="F428" s="90">
        <f t="shared" si="94"/>
        <v>33000</v>
      </c>
      <c r="G428" s="103">
        <f t="shared" si="94"/>
        <v>0</v>
      </c>
      <c r="H428" s="90">
        <f t="shared" si="94"/>
        <v>33000</v>
      </c>
      <c r="I428" s="103">
        <f t="shared" si="94"/>
        <v>0</v>
      </c>
      <c r="J428" s="90">
        <f>J427</f>
        <v>39000</v>
      </c>
      <c r="K428" s="103">
        <f>K427</f>
        <v>0</v>
      </c>
      <c r="L428" s="90">
        <f>L427</f>
        <v>39000</v>
      </c>
    </row>
    <row r="429" spans="1:12" ht="9" customHeight="1">
      <c r="A429" s="7"/>
      <c r="B429" s="50"/>
      <c r="C429" s="27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3.5" customHeight="1">
      <c r="A430" s="7"/>
      <c r="B430" s="50">
        <v>2</v>
      </c>
      <c r="C430" s="27" t="s">
        <v>236</v>
      </c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3.5" customHeight="1">
      <c r="A431" s="7"/>
      <c r="B431" s="49">
        <v>2.112</v>
      </c>
      <c r="C431" s="28" t="s">
        <v>177</v>
      </c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3.5" customHeight="1">
      <c r="A432" s="7"/>
      <c r="B432" s="50">
        <v>46</v>
      </c>
      <c r="C432" s="27" t="s">
        <v>27</v>
      </c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3.5" customHeight="1">
      <c r="A433" s="7"/>
      <c r="B433" s="50" t="s">
        <v>201</v>
      </c>
      <c r="C433" s="27" t="s">
        <v>219</v>
      </c>
      <c r="D433" s="91">
        <v>6968</v>
      </c>
      <c r="E433" s="101">
        <v>0</v>
      </c>
      <c r="F433" s="101">
        <v>0</v>
      </c>
      <c r="G433" s="101">
        <v>0</v>
      </c>
      <c r="H433" s="101">
        <v>0</v>
      </c>
      <c r="I433" s="101">
        <v>0</v>
      </c>
      <c r="J433" s="91">
        <f>2000+17646</f>
        <v>19646</v>
      </c>
      <c r="K433" s="101">
        <v>0</v>
      </c>
      <c r="L433" s="91">
        <f>SUM(J433:K433)</f>
        <v>19646</v>
      </c>
    </row>
    <row r="434" spans="1:12" ht="12.75">
      <c r="A434" s="7" t="s">
        <v>11</v>
      </c>
      <c r="B434" s="49">
        <v>2.112</v>
      </c>
      <c r="C434" s="28" t="s">
        <v>177</v>
      </c>
      <c r="D434" s="90">
        <f aca="true" t="shared" si="95" ref="D434:L434">D433</f>
        <v>6968</v>
      </c>
      <c r="E434" s="103">
        <f t="shared" si="95"/>
        <v>0</v>
      </c>
      <c r="F434" s="103">
        <f t="shared" si="95"/>
        <v>0</v>
      </c>
      <c r="G434" s="103">
        <f t="shared" si="95"/>
        <v>0</v>
      </c>
      <c r="H434" s="103">
        <f t="shared" si="95"/>
        <v>0</v>
      </c>
      <c r="I434" s="103">
        <f t="shared" si="95"/>
        <v>0</v>
      </c>
      <c r="J434" s="90">
        <f t="shared" si="95"/>
        <v>19646</v>
      </c>
      <c r="K434" s="103">
        <f t="shared" si="95"/>
        <v>0</v>
      </c>
      <c r="L434" s="90">
        <f t="shared" si="95"/>
        <v>19646</v>
      </c>
    </row>
    <row r="435" spans="1:12" ht="12.75">
      <c r="A435" s="7" t="s">
        <v>11</v>
      </c>
      <c r="B435" s="50">
        <v>2</v>
      </c>
      <c r="C435" s="27" t="s">
        <v>236</v>
      </c>
      <c r="D435" s="123">
        <f aca="true" t="shared" si="96" ref="D435:L435">D434</f>
        <v>6968</v>
      </c>
      <c r="E435" s="126">
        <f t="shared" si="96"/>
        <v>0</v>
      </c>
      <c r="F435" s="126">
        <f t="shared" si="96"/>
        <v>0</v>
      </c>
      <c r="G435" s="126">
        <f t="shared" si="96"/>
        <v>0</v>
      </c>
      <c r="H435" s="126">
        <f t="shared" si="96"/>
        <v>0</v>
      </c>
      <c r="I435" s="126">
        <f t="shared" si="96"/>
        <v>0</v>
      </c>
      <c r="J435" s="123">
        <f t="shared" si="96"/>
        <v>19646</v>
      </c>
      <c r="K435" s="126">
        <f t="shared" si="96"/>
        <v>0</v>
      </c>
      <c r="L435" s="123">
        <f t="shared" si="96"/>
        <v>19646</v>
      </c>
    </row>
    <row r="436" spans="1:12" ht="12.75">
      <c r="A436" s="15" t="s">
        <v>11</v>
      </c>
      <c r="B436" s="35">
        <v>4406</v>
      </c>
      <c r="C436" s="26" t="s">
        <v>226</v>
      </c>
      <c r="D436" s="90">
        <f aca="true" t="shared" si="97" ref="D436:L436">D428+D435</f>
        <v>35546</v>
      </c>
      <c r="E436" s="103">
        <f t="shared" si="97"/>
        <v>0</v>
      </c>
      <c r="F436" s="90">
        <f t="shared" si="97"/>
        <v>33000</v>
      </c>
      <c r="G436" s="103">
        <f t="shared" si="97"/>
        <v>0</v>
      </c>
      <c r="H436" s="90">
        <f t="shared" si="97"/>
        <v>33000</v>
      </c>
      <c r="I436" s="103">
        <f t="shared" si="97"/>
        <v>0</v>
      </c>
      <c r="J436" s="90">
        <f t="shared" si="97"/>
        <v>58646</v>
      </c>
      <c r="K436" s="103">
        <f t="shared" si="97"/>
        <v>0</v>
      </c>
      <c r="L436" s="90">
        <f t="shared" si="97"/>
        <v>58646</v>
      </c>
    </row>
    <row r="437" spans="1:12" ht="12.75">
      <c r="A437" s="51" t="s">
        <v>11</v>
      </c>
      <c r="B437" s="52"/>
      <c r="C437" s="53" t="s">
        <v>193</v>
      </c>
      <c r="D437" s="92">
        <f aca="true" t="shared" si="98" ref="D437:L437">D436</f>
        <v>35546</v>
      </c>
      <c r="E437" s="104">
        <f t="shared" si="98"/>
        <v>0</v>
      </c>
      <c r="F437" s="92">
        <f t="shared" si="98"/>
        <v>33000</v>
      </c>
      <c r="G437" s="104">
        <f t="shared" si="98"/>
        <v>0</v>
      </c>
      <c r="H437" s="92">
        <f t="shared" si="98"/>
        <v>33000</v>
      </c>
      <c r="I437" s="104">
        <f t="shared" si="98"/>
        <v>0</v>
      </c>
      <c r="J437" s="92">
        <f t="shared" si="98"/>
        <v>58646</v>
      </c>
      <c r="K437" s="104">
        <f t="shared" si="98"/>
        <v>0</v>
      </c>
      <c r="L437" s="92">
        <f t="shared" si="98"/>
        <v>58646</v>
      </c>
    </row>
    <row r="438" spans="1:12" ht="12.75">
      <c r="A438" s="51" t="s">
        <v>11</v>
      </c>
      <c r="B438" s="52"/>
      <c r="C438" s="53" t="s">
        <v>4</v>
      </c>
      <c r="D438" s="127">
        <f aca="true" t="shared" si="99" ref="D438:L438">D437+D417</f>
        <v>457155</v>
      </c>
      <c r="E438" s="127">
        <f t="shared" si="99"/>
        <v>345717</v>
      </c>
      <c r="F438" s="127">
        <f t="shared" si="99"/>
        <v>1065237</v>
      </c>
      <c r="G438" s="127">
        <f t="shared" si="99"/>
        <v>647390</v>
      </c>
      <c r="H438" s="127">
        <f t="shared" si="99"/>
        <v>1065379</v>
      </c>
      <c r="I438" s="127">
        <f t="shared" si="99"/>
        <v>647390</v>
      </c>
      <c r="J438" s="127">
        <f t="shared" si="99"/>
        <v>1079018</v>
      </c>
      <c r="K438" s="127">
        <f t="shared" si="99"/>
        <v>722204</v>
      </c>
      <c r="L438" s="127">
        <f t="shared" si="99"/>
        <v>1801222</v>
      </c>
    </row>
    <row r="439" spans="4:12" ht="9" customHeight="1"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25.5">
      <c r="A440" s="7" t="s">
        <v>270</v>
      </c>
      <c r="B440" s="32">
        <v>2406</v>
      </c>
      <c r="C440" s="27" t="s">
        <v>272</v>
      </c>
      <c r="D440" s="91">
        <v>50</v>
      </c>
      <c r="E440" s="109">
        <v>0</v>
      </c>
      <c r="F440" s="101">
        <v>0</v>
      </c>
      <c r="G440" s="101">
        <v>0</v>
      </c>
      <c r="H440" s="101">
        <v>0</v>
      </c>
      <c r="I440" s="101">
        <v>0</v>
      </c>
      <c r="J440" s="101">
        <v>0</v>
      </c>
      <c r="K440" s="101">
        <v>0</v>
      </c>
      <c r="L440" s="101">
        <v>0</v>
      </c>
    </row>
    <row r="441" spans="1:12" ht="9" customHeight="1">
      <c r="A441" s="7"/>
      <c r="B441" s="32"/>
      <c r="C441" s="27"/>
      <c r="D441" s="91"/>
      <c r="E441" s="109"/>
      <c r="F441" s="101"/>
      <c r="G441" s="101"/>
      <c r="H441" s="101"/>
      <c r="I441" s="101"/>
      <c r="J441" s="101"/>
      <c r="K441" s="101"/>
      <c r="L441" s="101"/>
    </row>
    <row r="442" spans="1:12" ht="25.5">
      <c r="A442" s="7" t="s">
        <v>270</v>
      </c>
      <c r="B442" s="142">
        <v>2501</v>
      </c>
      <c r="C442" s="139" t="s">
        <v>273</v>
      </c>
      <c r="D442" s="91">
        <v>18</v>
      </c>
      <c r="E442" s="109">
        <v>0</v>
      </c>
      <c r="F442" s="101">
        <v>0</v>
      </c>
      <c r="G442" s="101">
        <v>0</v>
      </c>
      <c r="H442" s="101">
        <v>0</v>
      </c>
      <c r="I442" s="101">
        <v>0</v>
      </c>
      <c r="J442" s="101">
        <v>0</v>
      </c>
      <c r="K442" s="101">
        <v>0</v>
      </c>
      <c r="L442" s="101">
        <v>0</v>
      </c>
    </row>
    <row r="443" spans="1:12" ht="12.75" hidden="1">
      <c r="A443" s="56"/>
      <c r="B443" s="40">
        <v>3435</v>
      </c>
      <c r="C443" s="28" t="s">
        <v>2</v>
      </c>
      <c r="D443" s="91"/>
      <c r="E443" s="11"/>
      <c r="F443" s="101"/>
      <c r="G443" s="101"/>
      <c r="H443" s="101"/>
      <c r="I443" s="101"/>
      <c r="J443" s="91"/>
      <c r="K443" s="101"/>
      <c r="L443" s="101"/>
    </row>
    <row r="444" spans="1:12" ht="12.75" hidden="1">
      <c r="A444" s="56"/>
      <c r="B444" s="107">
        <v>1.911</v>
      </c>
      <c r="C444" s="108" t="s">
        <v>258</v>
      </c>
      <c r="D444" s="91"/>
      <c r="E444" s="11"/>
      <c r="F444" s="101"/>
      <c r="G444" s="101"/>
      <c r="H444" s="101"/>
      <c r="I444" s="101"/>
      <c r="J444" s="91"/>
      <c r="K444" s="101"/>
      <c r="L444" s="101"/>
    </row>
    <row r="445" spans="1:12" ht="7.5" customHeight="1">
      <c r="A445" s="56"/>
      <c r="B445" s="107"/>
      <c r="C445" s="108"/>
      <c r="D445" s="91"/>
      <c r="E445" s="11"/>
      <c r="F445" s="101"/>
      <c r="G445" s="101"/>
      <c r="H445" s="101"/>
      <c r="I445" s="101"/>
      <c r="J445" s="91"/>
      <c r="K445" s="101"/>
      <c r="L445" s="101"/>
    </row>
    <row r="446" spans="1:12" ht="54.75" customHeight="1">
      <c r="A446" s="73" t="s">
        <v>242</v>
      </c>
      <c r="B446" s="148" t="s">
        <v>244</v>
      </c>
      <c r="C446" s="149"/>
      <c r="D446" s="150"/>
      <c r="E446" s="150"/>
      <c r="F446" s="150"/>
      <c r="G446" s="150"/>
      <c r="H446" s="150"/>
      <c r="I446" s="150"/>
      <c r="J446" s="150"/>
      <c r="K446" s="150"/>
      <c r="L446" s="150"/>
    </row>
    <row r="447" spans="1:12" ht="9" customHeight="1">
      <c r="A447" s="73"/>
      <c r="B447" s="97"/>
      <c r="C447" s="130"/>
      <c r="D447" s="131"/>
      <c r="E447" s="131"/>
      <c r="F447" s="131"/>
      <c r="G447" s="131"/>
      <c r="H447" s="131"/>
      <c r="I447" s="131"/>
      <c r="J447" s="131"/>
      <c r="K447" s="131"/>
      <c r="L447" s="131"/>
    </row>
    <row r="448" spans="1:12" ht="25.5">
      <c r="A448" s="7" t="s">
        <v>270</v>
      </c>
      <c r="B448" s="32">
        <v>3435</v>
      </c>
      <c r="C448" s="140" t="s">
        <v>266</v>
      </c>
      <c r="D448" s="91">
        <v>54314</v>
      </c>
      <c r="E448" s="109">
        <v>0</v>
      </c>
      <c r="F448" s="105">
        <v>0</v>
      </c>
      <c r="G448" s="91">
        <v>150000</v>
      </c>
      <c r="H448" s="105">
        <v>0</v>
      </c>
      <c r="I448" s="91">
        <v>150000</v>
      </c>
      <c r="J448" s="101">
        <v>0</v>
      </c>
      <c r="K448" s="93">
        <f>K398</f>
        <v>122173</v>
      </c>
      <c r="L448" s="93">
        <f>L398</f>
        <v>122173</v>
      </c>
    </row>
    <row r="449" spans="1:12" ht="9" customHeight="1">
      <c r="A449" s="7"/>
      <c r="B449" s="32"/>
      <c r="C449" s="140"/>
      <c r="D449" s="91"/>
      <c r="E449" s="11"/>
      <c r="F449" s="93"/>
      <c r="G449" s="101"/>
      <c r="H449" s="93"/>
      <c r="I449" s="101"/>
      <c r="J449" s="101"/>
      <c r="K449" s="93"/>
      <c r="L449" s="88"/>
    </row>
    <row r="450" spans="1:12" ht="25.5">
      <c r="A450" s="7" t="s">
        <v>270</v>
      </c>
      <c r="B450" s="32">
        <v>2406</v>
      </c>
      <c r="C450" s="140" t="s">
        <v>267</v>
      </c>
      <c r="D450" s="101">
        <v>0</v>
      </c>
      <c r="E450" s="109">
        <v>0</v>
      </c>
      <c r="F450" s="93">
        <v>174827</v>
      </c>
      <c r="G450" s="101"/>
      <c r="H450" s="93">
        <v>174827</v>
      </c>
      <c r="I450" s="101">
        <v>0</v>
      </c>
      <c r="J450" s="101">
        <v>0</v>
      </c>
      <c r="K450" s="101">
        <v>0</v>
      </c>
      <c r="L450" s="137">
        <f>K450</f>
        <v>0</v>
      </c>
    </row>
    <row r="451" spans="1:12" ht="9" customHeight="1">
      <c r="A451" s="7"/>
      <c r="B451" s="32"/>
      <c r="C451" s="140"/>
      <c r="D451" s="101"/>
      <c r="E451" s="109"/>
      <c r="F451" s="105"/>
      <c r="G451" s="101"/>
      <c r="H451" s="105"/>
      <c r="I451" s="101"/>
      <c r="J451" s="101"/>
      <c r="K451" s="105"/>
      <c r="L451" s="137"/>
    </row>
    <row r="452" spans="1:12" ht="25.5">
      <c r="A452" s="7" t="s">
        <v>270</v>
      </c>
      <c r="B452" s="32">
        <v>4406</v>
      </c>
      <c r="C452" s="140" t="s">
        <v>268</v>
      </c>
      <c r="D452" s="101">
        <v>0</v>
      </c>
      <c r="E452" s="109">
        <v>0</v>
      </c>
      <c r="F452" s="93">
        <v>3000</v>
      </c>
      <c r="G452" s="101"/>
      <c r="H452" s="93">
        <v>3000</v>
      </c>
      <c r="I452" s="101">
        <v>0</v>
      </c>
      <c r="J452" s="101">
        <v>0</v>
      </c>
      <c r="K452" s="101">
        <v>0</v>
      </c>
      <c r="L452" s="137">
        <f>K452</f>
        <v>0</v>
      </c>
    </row>
    <row r="453" spans="1:12" ht="9" customHeight="1">
      <c r="A453" s="30"/>
      <c r="B453" s="58"/>
      <c r="C453" s="96"/>
      <c r="D453" s="143"/>
      <c r="E453" s="144"/>
      <c r="F453" s="144"/>
      <c r="G453" s="144"/>
      <c r="H453" s="144"/>
      <c r="I453" s="144"/>
      <c r="J453" s="144"/>
      <c r="K453" s="144"/>
      <c r="L453" s="144"/>
    </row>
  </sheetData>
  <sheetProtection/>
  <autoFilter ref="A20:L438"/>
  <mergeCells count="11">
    <mergeCell ref="B446:L446"/>
    <mergeCell ref="A1:L1"/>
    <mergeCell ref="F5:L5"/>
    <mergeCell ref="D18:E18"/>
    <mergeCell ref="F18:G18"/>
    <mergeCell ref="H18:I18"/>
    <mergeCell ref="D19:E19"/>
    <mergeCell ref="F19:G19"/>
    <mergeCell ref="J18:L18"/>
    <mergeCell ref="J19:L19"/>
    <mergeCell ref="H19:I19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2013-04-21T08:58:16Z</cp:lastPrinted>
  <dcterms:created xsi:type="dcterms:W3CDTF">2004-06-02T16:15:08Z</dcterms:created>
  <dcterms:modified xsi:type="dcterms:W3CDTF">2013-04-25T01:53:11Z</dcterms:modified>
  <cp:category/>
  <cp:version/>
  <cp:contentType/>
  <cp:contentStatus/>
</cp:coreProperties>
</file>