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345" windowWidth="15330" windowHeight="4695" activeTab="0"/>
  </bookViews>
  <sheets>
    <sheet name="dem2" sheetId="1" r:id="rId1"/>
  </sheets>
  <externalReferences>
    <externalReference r:id="rId4"/>
    <externalReference r:id="rId5"/>
  </externalReferences>
  <definedNames>
    <definedName name="__123Graph_D" hidden="1">'[1]DEMAND18'!#REF!</definedName>
    <definedName name="_xlnm._FilterDatabase" localSheetId="0" hidden="1">'dem2'!$A$20:$L$472</definedName>
    <definedName name="_Regression_Int" localSheetId="0" hidden="1">1</definedName>
    <definedName name="ah" localSheetId="0">'dem2'!$D$342:$L$342</definedName>
    <definedName name="ahcap" localSheetId="0">'dem2'!$D$448:$L$448</definedName>
    <definedName name="ahcap">'dem2'!$D$448:$L$448</definedName>
    <definedName name="animal" localSheetId="0">'dem2'!$E$12:$G$12</definedName>
    <definedName name="are" localSheetId="0">'dem2'!#REF!</definedName>
    <definedName name="censusrec">#REF!</definedName>
    <definedName name="charged">#REF!</definedName>
    <definedName name="da">#REF!</definedName>
    <definedName name="dd" localSheetId="0">'dem2'!$D$371:$L$371</definedName>
    <definedName name="ee">#REF!</definedName>
    <definedName name="fishcap" localSheetId="0">'dem2'!$D$468:$L$468</definedName>
    <definedName name="fishcap">'dem2'!$D$468:$L$468</definedName>
    <definedName name="Fishrev" localSheetId="0">'dem2'!$D$432:$L$432</definedName>
    <definedName name="Fishrev">'dem2'!$D$432:$L$432</definedName>
    <definedName name="fwl">#REF!</definedName>
    <definedName name="fwlcap">#REF!</definedName>
    <definedName name="fwlrec">#REF!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b287">'dem2'!#REF!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'dem2'!$K$447</definedName>
    <definedName name="np">#REF!</definedName>
    <definedName name="Nutrition" localSheetId="0">#REF!</definedName>
    <definedName name="Nutrition">#REF!</definedName>
    <definedName name="oges" localSheetId="0">#REF!</definedName>
    <definedName name="oges">#REF!</definedName>
    <definedName name="pension">#REF!</definedName>
    <definedName name="_xlnm.Print_Area" localSheetId="0">'dem2'!$A$1:$L$473</definedName>
    <definedName name="_xlnm.Print_Titles" localSheetId="0">'dem2'!$14:$17</definedName>
    <definedName name="pw" localSheetId="0">#REF!</definedName>
    <definedName name="pw">#REF!</definedName>
    <definedName name="pwcap">#REF!</definedName>
    <definedName name="rec">'dem2'!#REF!</definedName>
    <definedName name="rec1">#REF!</definedName>
    <definedName name="rec25">'dem2'!#REF!</definedName>
    <definedName name="reform">#REF!</definedName>
    <definedName name="revise" localSheetId="0">'dem2'!#REF!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'dem2'!#REF!</definedName>
    <definedName name="swc">#REF!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#REF!</definedName>
    <definedName name="welfarecap">#REF!</definedName>
    <definedName name="Z_11785445_139B_4A31_9FC3_9005FC3C3095_.wvu.FilterData" localSheetId="0" hidden="1">'dem2'!$B$20:$L$473</definedName>
    <definedName name="Z_11785445_139B_4A31_9FC3_9005FC3C3095_.wvu.PrintArea" localSheetId="0" hidden="1">'dem2'!$A$1:$L$472</definedName>
    <definedName name="Z_11785445_139B_4A31_9FC3_9005FC3C3095_.wvu.PrintTitles" localSheetId="0" hidden="1">'dem2'!$14:$17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'dem2'!$A$1:$L$472</definedName>
    <definedName name="Z_239EE218_578E_4317_BEED_14D5D7089E27_.wvu.PrintArea" localSheetId="0" hidden="1">'dem2'!$A$1:$L$470</definedName>
    <definedName name="Z_239EE218_578E_4317_BEED_14D5D7089E27_.wvu.PrintTitles" localSheetId="0" hidden="1">'dem2'!$14:$17</definedName>
    <definedName name="Z_302A3EA3_AE96_11D5_A646_0050BA3D7AFD_.wvu.Cols" localSheetId="0" hidden="1">'dem2'!#REF!</definedName>
    <definedName name="Z_302A3EA3_AE96_11D5_A646_0050BA3D7AFD_.wvu.FilterData" localSheetId="0" hidden="1">'dem2'!$A$1:$L$472</definedName>
    <definedName name="Z_302A3EA3_AE96_11D5_A646_0050BA3D7AFD_.wvu.PrintArea" localSheetId="0" hidden="1">'dem2'!$A$1:$L$470</definedName>
    <definedName name="Z_302A3EA3_AE96_11D5_A646_0050BA3D7AFD_.wvu.PrintTitles" localSheetId="0" hidden="1">'dem2'!$14:$17</definedName>
    <definedName name="Z_36DBA021_0ECB_11D4_8064_004005726899_.wvu.Cols" localSheetId="0" hidden="1">'dem2'!#REF!</definedName>
    <definedName name="Z_36DBA021_0ECB_11D4_8064_004005726899_.wvu.FilterData" localSheetId="0" hidden="1">'dem2'!$C$20:$C$448</definedName>
    <definedName name="Z_36DBA021_0ECB_11D4_8064_004005726899_.wvu.PrintArea" localSheetId="0" hidden="1">'dem2'!$A$1:$L$447</definedName>
    <definedName name="Z_36DBA021_0ECB_11D4_8064_004005726899_.wvu.PrintTitles" localSheetId="0" hidden="1">'dem2'!$14:$17</definedName>
    <definedName name="Z_5071B95B_B9AE_41D2_8D05_F6F32A4219CA_.wvu.FilterData" localSheetId="0" hidden="1">'dem2'!$A$20:$L$472</definedName>
    <definedName name="Z_93EBE921_AE91_11D5_8685_004005726899_.wvu.Cols" localSheetId="0" hidden="1">'dem2'!#REF!</definedName>
    <definedName name="Z_93EBE921_AE91_11D5_8685_004005726899_.wvu.FilterData" localSheetId="0" hidden="1">'dem2'!$C$20:$C$448</definedName>
    <definedName name="Z_93EBE921_AE91_11D5_8685_004005726899_.wvu.PrintArea" localSheetId="0" hidden="1">'dem2'!$A$1:$L$447</definedName>
    <definedName name="Z_93EBE921_AE91_11D5_8685_004005726899_.wvu.PrintTitles" localSheetId="0" hidden="1">'dem2'!$14:$17</definedName>
    <definedName name="Z_94DA79C1_0FDE_11D5_9579_000021DAEEA2_.wvu.Cols" localSheetId="0" hidden="1">'dem2'!#REF!</definedName>
    <definedName name="Z_94DA79C1_0FDE_11D5_9579_000021DAEEA2_.wvu.FilterData" localSheetId="0" hidden="1">'dem2'!$C$20:$C$448</definedName>
    <definedName name="Z_94DA79C1_0FDE_11D5_9579_000021DAEEA2_.wvu.PrintArea" localSheetId="0" hidden="1">'dem2'!$A$1:$L$447</definedName>
    <definedName name="Z_94DA79C1_0FDE_11D5_9579_000021DAEEA2_.wvu.PrintTitles" localSheetId="0" hidden="1">'dem2'!$14:$17</definedName>
    <definedName name="Z_A1D4F895_248C_45AC_AB56_DBE99D2594FB_.wvu.FilterData" localSheetId="0" hidden="1">'dem2'!$A$19:$L$473</definedName>
    <definedName name="Z_A1D4F895_248C_45AC_AB56_DBE99D2594FB_.wvu.PrintArea" localSheetId="0" hidden="1">'dem2'!$A$1:$L$470</definedName>
    <definedName name="Z_A1D4F895_248C_45AC_AB56_DBE99D2594FB_.wvu.PrintTitles" localSheetId="0" hidden="1">'dem2'!$14:$17</definedName>
    <definedName name="Z_AB0B25A3_0912_441B_B755_8571BB521299_.wvu.FilterData" localSheetId="0" hidden="1">'dem2'!$A$20:$L$472</definedName>
    <definedName name="Z_AB0B25A3_0912_441B_B755_8571BB521299_.wvu.PrintArea" localSheetId="0" hidden="1">'dem2'!$A$1:$L$472</definedName>
    <definedName name="Z_AB0B25A3_0912_441B_B755_8571BB521299_.wvu.PrintTitles" localSheetId="0" hidden="1">'dem2'!$14:$17</definedName>
    <definedName name="Z_AB0B25A3_0912_441B_B755_8571BB521299_.wvu.Rows" localSheetId="0" hidden="1">'dem2'!#REF!</definedName>
    <definedName name="Z_B4CB098C_161F_11D5_8064_004005726899_.wvu.FilterData" localSheetId="0" hidden="1">'dem2'!$C$20:$C$448</definedName>
    <definedName name="Z_B4CB098E_161F_11D5_8064_004005726899_.wvu.FilterData" localSheetId="0" hidden="1">'dem2'!$C$20:$C$448</definedName>
    <definedName name="Z_C868F8C3_16D7_11D5_A68D_81D6213F5331_.wvu.Cols" localSheetId="0" hidden="1">'dem2'!#REF!</definedName>
    <definedName name="Z_C868F8C3_16D7_11D5_A68D_81D6213F5331_.wvu.FilterData" localSheetId="0" hidden="1">'dem2'!$C$20:$C$448</definedName>
    <definedName name="Z_C868F8C3_16D7_11D5_A68D_81D6213F5331_.wvu.PrintArea" localSheetId="0" hidden="1">'dem2'!$A$1:$L$447</definedName>
    <definedName name="Z_C868F8C3_16D7_11D5_A68D_81D6213F5331_.wvu.PrintTitles" localSheetId="0" hidden="1">'dem2'!$14:$17</definedName>
    <definedName name="Z_C9005DB3_FAA8_4560_9BCE_49977A5934C6_.wvu.FilterData" localSheetId="0" hidden="1">'dem2'!$B$20:$L$473</definedName>
    <definedName name="Z_C9005DB3_FAA8_4560_9BCE_49977A5934C6_.wvu.PrintArea" localSheetId="0" hidden="1">'dem2'!$A$1:$L$472</definedName>
    <definedName name="Z_C9005DB3_FAA8_4560_9BCE_49977A5934C6_.wvu.PrintTitles" localSheetId="0" hidden="1">'dem2'!$14:$17</definedName>
    <definedName name="Z_C9005DB3_FAA8_4560_9BCE_49977A5934C6_.wvu.Rows" localSheetId="0" hidden="1">'dem2'!#REF!</definedName>
    <definedName name="Z_E57F7D2B_6C27_407B_9710_2828BB462CF1_.wvu.FilterData" localSheetId="0" hidden="1">'dem2'!$A$20:$L$472</definedName>
    <definedName name="Z_E57F7D2B_6C27_407B_9710_2828BB462CF1_.wvu.PrintArea" localSheetId="0" hidden="1">'dem2'!$A$1:$L$472</definedName>
    <definedName name="Z_E57F7D2B_6C27_407B_9710_2828BB462CF1_.wvu.PrintTitles" localSheetId="0" hidden="1">'dem2'!$14:$17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'dem2'!$C$20:$C$448</definedName>
    <definedName name="Z_E5DF37BD_125C_11D5_8DC4_D0F5D88B3549_.wvu.PrintArea" localSheetId="0" hidden="1">'dem2'!$A$1:$L$447</definedName>
    <definedName name="Z_E5DF37BD_125C_11D5_8DC4_D0F5D88B3549_.wvu.PrintTitles" localSheetId="0" hidden="1">'dem2'!$14:$17</definedName>
    <definedName name="Z_F8ADACC1_164E_11D6_B603_000021DAEEA2_.wvu.Cols" localSheetId="0" hidden="1">'dem2'!#REF!</definedName>
    <definedName name="Z_F8ADACC1_164E_11D6_B603_000021DAEEA2_.wvu.FilterData" localSheetId="0" hidden="1">'dem2'!$C$20:$C$448</definedName>
    <definedName name="Z_F8ADACC1_164E_11D6_B603_000021DAEEA2_.wvu.PrintArea" localSheetId="0" hidden="1">'dem2'!$A$1:$L$472</definedName>
    <definedName name="Z_F8ADACC1_164E_11D6_B603_000021DAEEA2_.wvu.PrintTitles" localSheetId="0" hidden="1">'dem2'!$14:$17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3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6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13</t>
        </r>
      </text>
    </comment>
    <comment ref="A1" authorId="0">
      <text>
        <r>
          <rPr>
            <b/>
            <sz val="8"/>
            <rFont val="Tahoma"/>
            <family val="2"/>
          </rPr>
          <t>BUDGET SECTION:
31 emp.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15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2"/>
          </rPr>
          <t>BUDGET SECTION:
21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17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70% incr. For MR.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21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 employee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</commentList>
</comments>
</file>

<file path=xl/sharedStrings.xml><?xml version="1.0" encoding="utf-8"?>
<sst xmlns="http://schemas.openxmlformats.org/spreadsheetml/2006/main" count="745" uniqueCount="362">
  <si>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</si>
  <si>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</si>
  <si>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</si>
  <si>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</si>
  <si>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</si>
  <si>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</si>
  <si>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</si>
  <si>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</si>
  <si>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</si>
  <si>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</si>
  <si>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</si>
  <si>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</si>
  <si>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</si>
  <si>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</si>
  <si>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</si>
  <si>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</si>
  <si>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</si>
  <si>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</si>
  <si>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</si>
  <si>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</si>
  <si>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</si>
  <si>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</si>
  <si>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</si>
  <si>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</si>
  <si>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</si>
  <si>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</si>
  <si>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</si>
  <si>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</si>
  <si>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</si>
  <si>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</si>
  <si>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</si>
  <si>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</si>
  <si>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</si>
  <si>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</si>
  <si>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</si>
  <si>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</si>
  <si>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</si>
  <si>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</si>
  <si>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</si>
  <si>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</si>
  <si>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</si>
  <si>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</si>
  <si>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</si>
  <si>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</si>
  <si>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</si>
  <si>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</si>
  <si>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</si>
  <si>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</si>
  <si>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</si>
  <si>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</si>
  <si>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</si>
  <si>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</si>
  <si>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</si>
  <si>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</si>
  <si>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</si>
  <si>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</si>
  <si>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</si>
  <si>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</si>
  <si>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</si>
  <si>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</si>
  <si>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</si>
  <si>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</si>
  <si>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</si>
  <si>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</si>
  <si>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</si>
  <si>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</si>
  <si>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</si>
  <si>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</si>
  <si>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</si>
  <si>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</si>
  <si>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</si>
  <si>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</si>
  <si>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</si>
  <si>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62.00.84</t>
  </si>
  <si>
    <t>Veterinary Council (50:50%CSS)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</si>
  <si>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</si>
  <si>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</si>
  <si>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</si>
  <si>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</si>
  <si>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</si>
  <si>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</si>
  <si>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63.44.21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</si>
  <si>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</si>
  <si>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</si>
  <si>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</si>
  <si>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</si>
  <si>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</si>
  <si>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</si>
  <si>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</si>
  <si>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</si>
  <si>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</si>
  <si>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</si>
  <si>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</si>
  <si>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</si>
  <si>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</si>
  <si>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</si>
  <si>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</si>
  <si>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</si>
  <si>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</si>
  <si>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</si>
  <si>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</si>
  <si>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</si>
  <si>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</si>
  <si>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</si>
  <si>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</si>
  <si>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</si>
  <si>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</si>
  <si>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</si>
  <si>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68.44.85</t>
  </si>
  <si>
    <t>68.45.01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</si>
  <si>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</si>
  <si>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</si>
  <si>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</si>
  <si>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</si>
  <si>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</si>
  <si>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</si>
  <si>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</si>
  <si>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</si>
  <si>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</si>
  <si>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</si>
  <si>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</si>
  <si>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</si>
  <si>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</si>
  <si>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</si>
  <si>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</si>
  <si>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Intensive Piggery development</t>
  </si>
  <si>
    <t>70.44.01</t>
  </si>
  <si>
    <t>70.44.11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</si>
  <si>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</si>
  <si>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</si>
  <si>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</si>
  <si>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</si>
  <si>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</si>
  <si>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</si>
  <si>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</si>
  <si>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</si>
  <si>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</si>
  <si>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</si>
  <si>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</si>
  <si>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</si>
  <si>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</si>
  <si>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Goat Breeding</t>
  </si>
  <si>
    <t>Goat Farm, Mangalbarey</t>
  </si>
  <si>
    <t>Other Livestock Breeding</t>
  </si>
  <si>
    <t>Fodder and Feed Development</t>
  </si>
  <si>
    <t>Pasture Development</t>
  </si>
  <si>
    <t>73.44.01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</si>
  <si>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</si>
  <si>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</si>
  <si>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</si>
  <si>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</si>
  <si>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</si>
  <si>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</si>
  <si>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</si>
  <si>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</si>
  <si>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</si>
  <si>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</si>
  <si>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</si>
  <si>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</si>
  <si>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</si>
  <si>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</si>
  <si>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</si>
  <si>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</si>
  <si>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</si>
  <si>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74.44.50</t>
  </si>
  <si>
    <t>Other Charges (Shows, exhibition)</t>
  </si>
  <si>
    <t>74.46.01</t>
  </si>
  <si>
    <t>74.46.11</t>
  </si>
  <si>
    <t>74.48.01</t>
  </si>
  <si>
    <t>74.48.11</t>
  </si>
  <si>
    <t>Census, Survey and Investigation</t>
  </si>
  <si>
    <t>75.44.01</t>
  </si>
  <si>
    <t>75.44.93</t>
  </si>
  <si>
    <t>75.44.94</t>
  </si>
  <si>
    <t>Integrated Sample Survey for Major Livestock Product (100% CSS)</t>
  </si>
  <si>
    <t>Other Expenditure</t>
  </si>
  <si>
    <t>76.00.27</t>
  </si>
  <si>
    <t>60.44.02</t>
  </si>
  <si>
    <t>60.47.02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</si>
  <si>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</si>
  <si>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</si>
  <si>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</si>
  <si>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</si>
  <si>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</si>
  <si>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</si>
  <si>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</si>
  <si>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60.00.27</t>
  </si>
  <si>
    <t>Direction and Administration</t>
  </si>
  <si>
    <t>Inland Fisheries</t>
  </si>
  <si>
    <t>Trout Fish Seed</t>
  </si>
  <si>
    <t>61.00.01</t>
  </si>
  <si>
    <t>61.00.11</t>
  </si>
  <si>
    <t>61.00.13</t>
  </si>
  <si>
    <t>61.00.27</t>
  </si>
  <si>
    <t>Carps and Cat Fish Seed Production</t>
  </si>
  <si>
    <t>62.00.01</t>
  </si>
  <si>
    <t>62.00.11</t>
  </si>
  <si>
    <t>62.00.13</t>
  </si>
  <si>
    <t>62.00.27</t>
  </si>
  <si>
    <t>Conservation of Reverine Fisheries</t>
  </si>
  <si>
    <t>63.00.01</t>
  </si>
  <si>
    <t>63.00.11</t>
  </si>
  <si>
    <t>63.00.13</t>
  </si>
  <si>
    <t>63.00.27</t>
  </si>
  <si>
    <t>Propagation of Mahseer</t>
  </si>
  <si>
    <t>64.00.50</t>
  </si>
  <si>
    <t>Training</t>
  </si>
  <si>
    <t>67.00.73</t>
  </si>
  <si>
    <t>Departmental Training activities</t>
  </si>
  <si>
    <t>CAPITAL SECTION</t>
  </si>
  <si>
    <t>Capital Outlay on  Animal Husbandry</t>
  </si>
  <si>
    <t>Veterinary Services and Animal Health</t>
  </si>
  <si>
    <t>44</t>
  </si>
  <si>
    <t>00.44.71</t>
  </si>
  <si>
    <t>Land and Building</t>
  </si>
  <si>
    <t>Capital Outlay on Fisheries</t>
  </si>
  <si>
    <t>62.00.86</t>
  </si>
  <si>
    <t>60.45.27</t>
  </si>
  <si>
    <t>Rabies Control Programme</t>
  </si>
  <si>
    <t>Clean Milk Production (Central Plan)</t>
  </si>
  <si>
    <t>62.00.83</t>
  </si>
  <si>
    <t>61.44.53</t>
  </si>
  <si>
    <t>00.00.82</t>
  </si>
  <si>
    <t>Rinderpest Eradication Programme 
(100% CSS)</t>
  </si>
  <si>
    <t>Undertaking Quinquennial Census
(100% CSS)</t>
  </si>
  <si>
    <t>Development of Inland Fisheries and Aquaculture (75:25% CSS)</t>
  </si>
  <si>
    <t>II. Details of the estimates and the heads under which this grant will be accounted for:</t>
  </si>
  <si>
    <t>Assistance for Poultry Development                       (100% CSS)</t>
  </si>
  <si>
    <t>Revenue</t>
  </si>
  <si>
    <t>Rent Rates &amp; Taxes</t>
  </si>
  <si>
    <t>Fisheries Statistics (100% CSS)</t>
  </si>
  <si>
    <t>82.00.02</t>
  </si>
  <si>
    <t>60.46.14</t>
  </si>
  <si>
    <t>00.00.75</t>
  </si>
  <si>
    <t>Animal Diseases Surveillance 
(75:25%CSS)</t>
  </si>
  <si>
    <t>Prevention and Control of Animal 
Diseases</t>
  </si>
  <si>
    <t>C - Economic Services (a) Agriculture and Allied Activities</t>
  </si>
  <si>
    <t>C - Capital Accounts of Economic Services</t>
  </si>
  <si>
    <t>73.44.88</t>
  </si>
  <si>
    <t>Slaughter House, Majitar</t>
  </si>
  <si>
    <t>Slaughter House,  Majitar</t>
  </si>
  <si>
    <t>Administrative Investigation and 
Statistics</t>
  </si>
  <si>
    <t>68.44.87</t>
  </si>
  <si>
    <t>68.44.88</t>
  </si>
  <si>
    <t>72.00.89</t>
  </si>
  <si>
    <t>Conservation of Threatened Breeds of Banpala Sheep in Sikkim (100% CSS)</t>
  </si>
  <si>
    <t>74.44.72</t>
  </si>
  <si>
    <t>Establishment of Regional Veterinary Training Centre (NEC)</t>
  </si>
  <si>
    <t>68.44.90</t>
  </si>
  <si>
    <t xml:space="preserve">Poultry Mission </t>
  </si>
  <si>
    <t>00.00.84</t>
  </si>
  <si>
    <t xml:space="preserve">Construction of Fish Pond </t>
  </si>
  <si>
    <t>71.61.81</t>
  </si>
  <si>
    <t>72.00.90</t>
  </si>
  <si>
    <t>Strengthening of Angora Rabbit Farm at Rabum, Chungthang ( 100% CSS)</t>
  </si>
  <si>
    <t xml:space="preserve">Rural Backyard Poultry Development 
(100% CSS) </t>
  </si>
  <si>
    <t>Strengthening of Goat Farm at Mangalbaria 
(100% CSS)</t>
  </si>
  <si>
    <t>Veterinary Services &amp; Animal 
Health</t>
  </si>
  <si>
    <t>Fodder Development Programme
(100% CSS)</t>
  </si>
  <si>
    <t>2011-12</t>
  </si>
  <si>
    <t>73.44.89</t>
  </si>
  <si>
    <t>73.44.90</t>
  </si>
  <si>
    <t>Construction of Trout Farm at Kyongshala  (Funded by National Fisheries Development Board)</t>
  </si>
  <si>
    <t>Construction of Carp Farm at Makha
(Funded by NHPC)</t>
  </si>
  <si>
    <t>00.00.85</t>
  </si>
  <si>
    <t>00.00.86</t>
  </si>
  <si>
    <t>00.44.75</t>
  </si>
  <si>
    <t>Strengthening of Veterinary Institutions</t>
  </si>
  <si>
    <t>Piglet Distribution Programme</t>
  </si>
  <si>
    <t>Induction of Cross Breed Goats</t>
  </si>
  <si>
    <t>Creation of Website of Animal Husbandry</t>
  </si>
  <si>
    <t>63.44.71</t>
  </si>
  <si>
    <t>Induction of Cross Breed Cows</t>
  </si>
  <si>
    <t>71.61.82</t>
  </si>
  <si>
    <t>70.44.79</t>
  </si>
  <si>
    <t>74.44.73</t>
  </si>
  <si>
    <t>Strengthening of Extension &amp; Training</t>
  </si>
  <si>
    <t>(In Thousands of Rupees)</t>
  </si>
  <si>
    <t>61.44.71</t>
  </si>
  <si>
    <t>61.44.72</t>
  </si>
  <si>
    <t>00.00.87</t>
  </si>
  <si>
    <t>00.00.88</t>
  </si>
  <si>
    <t>Poultry Estate for Poultry Development 
(75:25 %CSS)</t>
  </si>
  <si>
    <t>Fodder Seed Procurement and Distribution  (75:25 % CSS)</t>
  </si>
  <si>
    <t>2012-13</t>
  </si>
  <si>
    <t>Veterinary Medicine and Surgical Equipments</t>
  </si>
  <si>
    <t>Mobile Veterinary Dispensary</t>
  </si>
  <si>
    <t>Livestock Feed</t>
  </si>
  <si>
    <t>Integrated Sample Survey for Estimation of Production of Major Livestock Product (50:50% CSS)</t>
  </si>
  <si>
    <t>Establishment of Stockman Centres</t>
  </si>
  <si>
    <t>00.00.89</t>
  </si>
  <si>
    <t>00.00.90</t>
  </si>
  <si>
    <t>00.00.91</t>
  </si>
  <si>
    <t>00.00.92</t>
  </si>
  <si>
    <t>Construction of Trout Farm, Rabum, North Sikkim (Funded by Teesta Urja) (CSS)</t>
  </si>
  <si>
    <t>00.00.93</t>
  </si>
  <si>
    <t>Construction of Domestic Market Gangtok (90:10% CSS) (Funded by National Fisheries Development Board) (CSS)</t>
  </si>
  <si>
    <t>Herd Improvement Programme</t>
  </si>
  <si>
    <t>65.00.72</t>
  </si>
  <si>
    <t>Maintenance of Bull, Buck &amp; Boar</t>
  </si>
  <si>
    <t>62.00.88</t>
  </si>
  <si>
    <t>National Animal Disease Reporting System (NADRS 100% CSS)</t>
  </si>
  <si>
    <t>00.00.94</t>
  </si>
  <si>
    <t>61.44.74</t>
  </si>
  <si>
    <t>61.44.75</t>
  </si>
  <si>
    <t>Introduction of Hand Driven Chaff Cutter (75:25% CSS)</t>
  </si>
  <si>
    <t>Construction of Training cum Awareness Centre (80:20% CSS)</t>
  </si>
  <si>
    <t>Fisherman Welfare Scheme (80:20% CSS)</t>
  </si>
  <si>
    <t>Ornamental Fish Unit (OFU) (90:10% CSS)</t>
  </si>
  <si>
    <t>61.44.50</t>
  </si>
  <si>
    <t>82.00.11</t>
  </si>
  <si>
    <t>82.00.13</t>
  </si>
  <si>
    <t>82.00.50</t>
  </si>
  <si>
    <t>Setting up of Rainbow trout fish seed hatchery at Sharchok (CSS)</t>
  </si>
  <si>
    <t>Setting up of Rainbow trout fish seed hatchery at Maneybong (CSS)</t>
  </si>
  <si>
    <t>Development of Model Fishermen Villages' component of the National Scheme of Welfare of Fishermen (75:25% CSS)</t>
  </si>
  <si>
    <t>00.44.76</t>
  </si>
  <si>
    <t>00.44.77</t>
  </si>
  <si>
    <t>63.44.72</t>
  </si>
  <si>
    <t>75.44.95</t>
  </si>
  <si>
    <t>Strengthening of existing Veterinary Hospitals and Dispensaries (SEVHD) (90:10% CSS)</t>
  </si>
  <si>
    <t>Establishment of District Veterinary Hospital at Boomtar, Namchi, South Sikkim (NEC)</t>
  </si>
  <si>
    <t>68.44.91</t>
  </si>
  <si>
    <t>Rural Backyard Poultry Development (State Plan)</t>
  </si>
  <si>
    <t>69.44.71</t>
  </si>
  <si>
    <t>Sheep Distribution Programme</t>
  </si>
  <si>
    <t>72.00.91</t>
  </si>
  <si>
    <t>Yak Distribution Programme</t>
  </si>
  <si>
    <t>00.44.78</t>
  </si>
  <si>
    <t>00.44.79</t>
  </si>
  <si>
    <t>Establishment of AH,LF &amp; VS Complex at Tingbong, Dzongu</t>
  </si>
  <si>
    <t>00.44.80</t>
  </si>
  <si>
    <t>Construction of Slaughter House, Mangan</t>
  </si>
  <si>
    <t>00.44.81</t>
  </si>
  <si>
    <t>Construction of Slaughter House, Namchi</t>
  </si>
  <si>
    <t>Animal Husbandry, 00.911-Deduct Recoveries of Overpayments</t>
  </si>
  <si>
    <t>Rec</t>
  </si>
  <si>
    <t>I. Estimate of the amount required in the year ending 31st March, 2014 to defray the charges in respect of Animal Husbandry, Livestock, Fisheries and Veterinary Services</t>
  </si>
  <si>
    <t>2013-14</t>
  </si>
  <si>
    <t>National Control Programme of Brucellosis (100% CSS)</t>
  </si>
  <si>
    <t>62.00.89</t>
  </si>
  <si>
    <t>00.00.95</t>
  </si>
  <si>
    <t>00.00.96</t>
  </si>
  <si>
    <t>Setting up of Rainbow trout fish seed hatchery at Menmoitso (CSS)</t>
  </si>
  <si>
    <t>Construction of Feed Mill at Rangpo (CSS)</t>
  </si>
  <si>
    <t>60.00.28</t>
  </si>
  <si>
    <t>HCM's tour schemes</t>
  </si>
  <si>
    <t>Dairy Development Programme</t>
  </si>
  <si>
    <t>61.44.76</t>
  </si>
  <si>
    <t>Vaccination</t>
  </si>
  <si>
    <t>63.44.02</t>
  </si>
  <si>
    <t>63.44.73</t>
  </si>
  <si>
    <t>Cattle Development Programme</t>
  </si>
  <si>
    <t>Piggery Development Programme</t>
  </si>
  <si>
    <t>70.44.80</t>
  </si>
  <si>
    <t>70.44.81</t>
  </si>
  <si>
    <t>Establishment of Piggery Unit</t>
  </si>
  <si>
    <t>71.61.83</t>
  </si>
  <si>
    <t>Establishment of goat breeding farm</t>
  </si>
  <si>
    <t>73.44.92</t>
  </si>
  <si>
    <t xml:space="preserve">Fodder Development Programme 
</t>
  </si>
  <si>
    <t>Extension of Sheep Breeding 
Centres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</si>
</sst>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0#"/>
    <numFmt numFmtId="187" formatCode="0#"/>
    <numFmt numFmtId="188" formatCode="##"/>
    <numFmt numFmtId="189" formatCode="00000#"/>
    <numFmt numFmtId="190" formatCode="00.00#"/>
    <numFmt numFmtId="191" formatCode="00.###"/>
    <numFmt numFmtId="192" formatCode="00.#00"/>
    <numFmt numFmtId="193" formatCode="0#.00#"/>
    <numFmt numFmtId="194" formatCode="_(* #,##0_);_(* \(#,##0\);_(* &quot;-&quot;??_);_(@_)"/>
    <numFmt numFmtId="195" formatCode="00.000"/>
    <numFmt numFmtId="196" formatCode="_-* #,##0.00\ _k_r_-;\-* #,##0.00\ _k_r_-;_-* &quot;-&quot;??\ _k_r_-;_-@_-"/>
    <numFmt numFmtId="197" formatCode="_(* #,##0.000_);_(* \(#,##0.000\);_(* &quot;-&quot;??_);_(@_)"/>
    <numFmt numFmtId="198" formatCode="_(* #,##0.0_);_(* \(#,##0.0\);_(* &quot;-&quot;??_);_(@_)"/>
    <numFmt numFmtId="199" formatCode="0.0"/>
    <numFmt numFmtId="200" formatCode="0;[Red]0"/>
    <numFmt numFmtId="201" formatCode="##########"/>
  </numFmts>
  <fonts count="4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58" applyFont="1" applyFill="1" applyAlignment="1" applyProtection="1">
      <alignment horizontal="center" vertical="top"/>
      <protection/>
    </xf>
    <xf numFmtId="0" fontId="4" fillId="0" borderId="0" xfId="58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5" fillId="0" borderId="0" xfId="58" applyFont="1" applyFill="1" applyProtection="1">
      <alignment/>
      <protection/>
    </xf>
    <xf numFmtId="0" fontId="5" fillId="0" borderId="0" xfId="58" applyFont="1" applyFill="1" applyAlignment="1" applyProtection="1">
      <alignment vertical="top"/>
      <protection/>
    </xf>
    <xf numFmtId="0" fontId="5" fillId="0" borderId="0" xfId="58" applyFont="1" applyFill="1" applyAlignment="1" applyProtection="1">
      <alignment horizontal="right" vertical="top"/>
      <protection/>
    </xf>
    <xf numFmtId="0" fontId="5" fillId="0" borderId="0" xfId="58" applyFont="1" applyFill="1" applyAlignment="1" applyProtection="1">
      <alignment horizontal="right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0" xfId="58" applyNumberFormat="1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0" fontId="5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Alignment="1" applyProtection="1">
      <alignment/>
      <protection/>
    </xf>
    <xf numFmtId="0" fontId="4" fillId="0" borderId="0" xfId="57" applyNumberFormat="1" applyFont="1" applyFill="1" applyAlignment="1" applyProtection="1">
      <alignment horizontal="center" vertical="top" wrapText="1"/>
      <protection/>
    </xf>
    <xf numFmtId="0" fontId="5" fillId="0" borderId="0" xfId="65" applyNumberFormat="1" applyFont="1" applyFill="1" applyAlignment="1" applyProtection="1">
      <alignment horizontal="left"/>
      <protection/>
    </xf>
    <xf numFmtId="0" fontId="5" fillId="0" borderId="0" xfId="58" applyFont="1" applyFill="1" applyAlignment="1" applyProtection="1">
      <alignment horizontal="left" vertical="top"/>
      <protection/>
    </xf>
    <xf numFmtId="0" fontId="4" fillId="0" borderId="0" xfId="58" applyNumberFormat="1" applyFont="1" applyFill="1" applyBorder="1" applyProtection="1">
      <alignment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5" fillId="0" borderId="10" xfId="61" applyFont="1" applyFill="1" applyBorder="1" applyProtection="1">
      <alignment/>
      <protection/>
    </xf>
    <xf numFmtId="0" fontId="5" fillId="0" borderId="10" xfId="61" applyNumberFormat="1" applyFont="1" applyFill="1" applyBorder="1" applyProtection="1">
      <alignment/>
      <protection/>
    </xf>
    <xf numFmtId="0" fontId="5" fillId="0" borderId="10" xfId="61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Protection="1">
      <alignment/>
      <protection/>
    </xf>
    <xf numFmtId="0" fontId="6" fillId="0" borderId="10" xfId="61" applyNumberFormat="1" applyFont="1" applyFill="1" applyBorder="1" applyProtection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Border="1" applyProtection="1">
      <alignment/>
      <protection/>
    </xf>
    <xf numFmtId="0" fontId="5" fillId="0" borderId="0" xfId="62" applyFont="1" applyFill="1" applyProtection="1">
      <alignment/>
      <protection/>
    </xf>
    <xf numFmtId="0" fontId="5" fillId="0" borderId="0" xfId="62" applyFont="1" applyFill="1" applyBorder="1" applyAlignment="1" applyProtection="1">
      <alignment vertical="top"/>
      <protection/>
    </xf>
    <xf numFmtId="0" fontId="5" fillId="0" borderId="0" xfId="62" applyFont="1" applyFill="1" applyBorder="1" applyAlignment="1" applyProtection="1">
      <alignment horizontal="right" vertical="top"/>
      <protection/>
    </xf>
    <xf numFmtId="0" fontId="5" fillId="0" borderId="10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 vertical="top" wrapText="1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8" applyFont="1" applyFill="1" applyAlignment="1" applyProtection="1">
      <alignment horizontal="right" vertical="top"/>
      <protection/>
    </xf>
    <xf numFmtId="190" fontId="4" fillId="0" borderId="0" xfId="58" applyNumberFormat="1" applyFont="1" applyFill="1" applyAlignment="1" applyProtection="1">
      <alignment horizontal="right" vertical="top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8" fontId="5" fillId="0" borderId="0" xfId="58" applyNumberFormat="1" applyFont="1" applyFill="1" applyAlignment="1" applyProtection="1">
      <alignment horizontal="right" vertical="top"/>
      <protection/>
    </xf>
    <xf numFmtId="0" fontId="5" fillId="0" borderId="0" xfId="58" applyFont="1" applyFill="1" applyAlignment="1" applyProtection="1">
      <alignment horizontal="left" vertical="top" wrapText="1"/>
      <protection/>
    </xf>
    <xf numFmtId="0" fontId="5" fillId="0" borderId="0" xfId="58" applyNumberFormat="1" applyFont="1" applyFill="1" applyAlignment="1" applyProtection="1">
      <alignment horizontal="right" vertical="top"/>
      <protection/>
    </xf>
    <xf numFmtId="189" fontId="5" fillId="0" borderId="0" xfId="58" applyNumberFormat="1" applyFont="1" applyFill="1" applyAlignment="1" applyProtection="1">
      <alignment horizontal="right" vertical="top"/>
      <protection/>
    </xf>
    <xf numFmtId="0" fontId="5" fillId="0" borderId="0" xfId="58" applyNumberFormat="1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top"/>
      <protection/>
    </xf>
    <xf numFmtId="0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189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10" xfId="58" applyFont="1" applyFill="1" applyBorder="1" applyAlignment="1" applyProtection="1">
      <alignment vertical="top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0" fontId="5" fillId="0" borderId="12" xfId="58" applyFont="1" applyFill="1" applyBorder="1" applyAlignment="1" applyProtection="1">
      <alignment vertical="top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190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86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 applyProtection="1">
      <alignment horizontal="right" vertical="top"/>
      <protection/>
    </xf>
    <xf numFmtId="0" fontId="5" fillId="0" borderId="12" xfId="58" applyNumberFormat="1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horizontal="right" vertical="top"/>
      <protection/>
    </xf>
    <xf numFmtId="0" fontId="5" fillId="0" borderId="11" xfId="58" applyNumberFormat="1" applyFont="1" applyFill="1" applyBorder="1" applyAlignment="1" applyProtection="1">
      <alignment horizontal="right" wrapText="1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188" fontId="5" fillId="0" borderId="0" xfId="58" applyNumberFormat="1" applyFont="1" applyFill="1" applyBorder="1" applyAlignment="1" applyProtection="1">
      <alignment horizontal="right" vertical="top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wrapText="1"/>
    </xf>
    <xf numFmtId="191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8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/>
      <protection/>
    </xf>
    <xf numFmtId="0" fontId="5" fillId="0" borderId="0" xfId="62" applyFont="1" applyFill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92" fontId="4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NumberFormat="1" applyFont="1" applyFill="1" applyAlignment="1" applyProtection="1">
      <alignment wrapText="1"/>
      <protection/>
    </xf>
    <xf numFmtId="0" fontId="5" fillId="0" borderId="0" xfId="58" applyFont="1" applyFill="1" applyBorder="1" applyAlignment="1" applyProtection="1">
      <alignment horizontal="left" vertical="top" textRotation="135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right" vertical="top" wrapText="1"/>
      <protection/>
    </xf>
    <xf numFmtId="0" fontId="4" fillId="0" borderId="0" xfId="57" applyFont="1" applyFill="1" applyAlignment="1" applyProtection="1">
      <alignment vertical="top" wrapText="1"/>
      <protection/>
    </xf>
    <xf numFmtId="0" fontId="5" fillId="0" borderId="0" xfId="57" applyNumberFormat="1" applyFont="1" applyFill="1" applyAlignment="1" applyProtection="1">
      <alignment wrapText="1"/>
      <protection/>
    </xf>
    <xf numFmtId="188" fontId="5" fillId="0" borderId="0" xfId="57" applyNumberFormat="1" applyFont="1" applyFill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vertical="top" wrapText="1"/>
      <protection/>
    </xf>
    <xf numFmtId="188" fontId="5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190" fontId="4" fillId="0" borderId="0" xfId="57" applyNumberFormat="1" applyFont="1" applyFill="1" applyBorder="1" applyAlignment="1" applyProtection="1">
      <alignment horizontal="right" vertical="top" wrapText="1"/>
      <protection/>
    </xf>
    <xf numFmtId="186" fontId="4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right" vertical="top" wrapText="1"/>
      <protection/>
    </xf>
    <xf numFmtId="189" fontId="5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right" vertical="top" wrapText="1"/>
      <protection/>
    </xf>
    <xf numFmtId="0" fontId="5" fillId="0" borderId="12" xfId="57" applyNumberFormat="1" applyFont="1" applyFill="1" applyBorder="1" applyAlignment="1" applyProtection="1">
      <alignment horizontal="right" wrapText="1"/>
      <protection/>
    </xf>
    <xf numFmtId="195" fontId="4" fillId="0" borderId="0" xfId="58" applyNumberFormat="1" applyFont="1" applyFill="1" applyAlignment="1" applyProtection="1">
      <alignment horizontal="right" vertical="top"/>
      <protection/>
    </xf>
    <xf numFmtId="195" fontId="4" fillId="0" borderId="0" xfId="58" applyNumberFormat="1" applyFont="1" applyFill="1" applyBorder="1" applyAlignment="1" applyProtection="1">
      <alignment horizontal="right" vertical="top"/>
      <protection/>
    </xf>
    <xf numFmtId="0" fontId="5" fillId="0" borderId="11" xfId="58" applyFont="1" applyFill="1" applyBorder="1" applyAlignment="1" applyProtection="1">
      <alignment vertical="top"/>
      <protection/>
    </xf>
    <xf numFmtId="0" fontId="5" fillId="0" borderId="11" xfId="58" applyFont="1" applyFill="1" applyBorder="1" applyAlignment="1" applyProtection="1">
      <alignment horizontal="right" vertical="top"/>
      <protection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 wrapText="1"/>
      <protection/>
    </xf>
    <xf numFmtId="49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58" applyFont="1" applyFill="1" applyAlignment="1" applyProtection="1">
      <alignment vertical="top" wrapText="1"/>
      <protection/>
    </xf>
    <xf numFmtId="0" fontId="4" fillId="0" borderId="0" xfId="58" applyFont="1" applyFill="1" applyAlignment="1" applyProtection="1">
      <alignment vertical="top" wrapText="1"/>
      <protection/>
    </xf>
    <xf numFmtId="191" fontId="4" fillId="0" borderId="0" xfId="57" applyNumberFormat="1" applyFont="1" applyFill="1" applyAlignment="1" applyProtection="1">
      <alignment horizontal="right" vertical="top" wrapText="1"/>
      <protection/>
    </xf>
    <xf numFmtId="191" fontId="4" fillId="0" borderId="0" xfId="57" applyNumberFormat="1" applyFont="1" applyFill="1" applyBorder="1" applyAlignment="1" applyProtection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right" vertical="top" wrapText="1"/>
      <protection/>
    </xf>
    <xf numFmtId="0" fontId="4" fillId="0" borderId="11" xfId="58" applyFont="1" applyFill="1" applyBorder="1" applyAlignment="1" applyProtection="1">
      <alignment vertical="top" wrapText="1"/>
      <protection/>
    </xf>
    <xf numFmtId="0" fontId="5" fillId="0" borderId="12" xfId="58" applyFont="1" applyFill="1" applyBorder="1" applyAlignment="1" applyProtection="1">
      <alignment horizontal="right" vertical="top"/>
      <protection/>
    </xf>
    <xf numFmtId="0" fontId="4" fillId="0" borderId="12" xfId="58" applyFont="1" applyFill="1" applyBorder="1" applyAlignment="1" applyProtection="1">
      <alignment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/>
      <protection/>
    </xf>
    <xf numFmtId="200" fontId="5" fillId="0" borderId="0" xfId="61" applyNumberFormat="1" applyFont="1" applyFill="1" applyBorder="1" applyAlignment="1" applyProtection="1">
      <alignment horizontal="right"/>
      <protection/>
    </xf>
    <xf numFmtId="200" fontId="5" fillId="0" borderId="0" xfId="58" applyNumberFormat="1" applyFont="1" applyFill="1" applyAlignment="1" applyProtection="1">
      <alignment horizontal="right"/>
      <protection/>
    </xf>
    <xf numFmtId="200" fontId="5" fillId="0" borderId="0" xfId="58" applyNumberFormat="1" applyFont="1" applyFill="1" applyProtection="1">
      <alignment/>
      <protection/>
    </xf>
    <xf numFmtId="200" fontId="5" fillId="0" borderId="0" xfId="58" applyNumberFormat="1" applyFont="1" applyFill="1" applyAlignment="1" applyProtection="1">
      <alignment horizontal="right" wrapText="1"/>
      <protection/>
    </xf>
    <xf numFmtId="200" fontId="5" fillId="0" borderId="0" xfId="42" applyNumberFormat="1" applyFont="1" applyFill="1" applyAlignment="1" applyProtection="1">
      <alignment horizontal="right" wrapText="1"/>
      <protection/>
    </xf>
    <xf numFmtId="200" fontId="5" fillId="0" borderId="0" xfId="58" applyNumberFormat="1" applyFont="1" applyFill="1" applyBorder="1" applyAlignment="1" applyProtection="1">
      <alignment horizontal="right" wrapText="1"/>
      <protection/>
    </xf>
    <xf numFmtId="200" fontId="5" fillId="0" borderId="0" xfId="42" applyNumberFormat="1" applyFont="1" applyFill="1" applyBorder="1" applyAlignment="1" applyProtection="1">
      <alignment horizontal="right" wrapText="1"/>
      <protection/>
    </xf>
    <xf numFmtId="200" fontId="5" fillId="0" borderId="0" xfId="57" applyNumberFormat="1" applyFont="1" applyFill="1" applyAlignment="1" applyProtection="1">
      <alignment wrapText="1"/>
      <protection/>
    </xf>
    <xf numFmtId="200" fontId="5" fillId="0" borderId="0" xfId="57" applyNumberFormat="1" applyFont="1" applyFill="1" applyAlignment="1" applyProtection="1">
      <alignment horizontal="right" wrapText="1"/>
      <protection/>
    </xf>
    <xf numFmtId="200" fontId="5" fillId="0" borderId="0" xfId="57" applyNumberFormat="1" applyFont="1" applyFill="1" applyBorder="1" applyAlignment="1" applyProtection="1">
      <alignment horizontal="right" wrapText="1"/>
      <protection/>
    </xf>
    <xf numFmtId="200" fontId="5" fillId="0" borderId="12" xfId="57" applyNumberFormat="1" applyFont="1" applyFill="1" applyBorder="1" applyAlignment="1" applyProtection="1">
      <alignment horizontal="right" wrapText="1"/>
      <protection/>
    </xf>
    <xf numFmtId="188" fontId="5" fillId="0" borderId="10" xfId="58" applyNumberFormat="1" applyFont="1" applyFill="1" applyBorder="1" applyAlignment="1" applyProtection="1">
      <alignment horizontal="right" vertical="top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0" fontId="5" fillId="0" borderId="12" xfId="62" applyFont="1" applyFill="1" applyBorder="1" applyAlignment="1" applyProtection="1">
      <alignment horizontal="left" vertical="top" wrapText="1"/>
      <protection/>
    </xf>
    <xf numFmtId="0" fontId="5" fillId="0" borderId="12" xfId="62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right" vertical="top" wrapText="1"/>
      <protection/>
    </xf>
    <xf numFmtId="0" fontId="5" fillId="0" borderId="10" xfId="62" applyFont="1" applyFill="1" applyBorder="1" applyAlignment="1" applyProtection="1">
      <alignment horizontal="left" vertical="top" wrapText="1"/>
      <protection/>
    </xf>
    <xf numFmtId="0" fontId="5" fillId="0" borderId="10" xfId="62" applyFont="1" applyFill="1" applyBorder="1" applyAlignment="1" applyProtection="1">
      <alignment horizontal="right" vertical="top" wrapText="1"/>
      <protection/>
    </xf>
    <xf numFmtId="0" fontId="5" fillId="0" borderId="10" xfId="61" applyFont="1" applyFill="1" applyBorder="1" applyAlignment="1" applyProtection="1">
      <alignment horizontal="left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10" xfId="58" applyFont="1" applyFill="1" applyBorder="1" applyAlignment="1" applyProtection="1">
      <alignment horizontal="right" vertical="top"/>
      <protection/>
    </xf>
    <xf numFmtId="191" fontId="4" fillId="0" borderId="10" xfId="58" applyNumberFormat="1" applyFont="1" applyFill="1" applyBorder="1" applyAlignment="1" applyProtection="1">
      <alignment horizontal="right" vertical="top"/>
      <protection/>
    </xf>
    <xf numFmtId="0" fontId="5" fillId="0" borderId="10" xfId="58" applyFont="1" applyFill="1" applyBorder="1" applyAlignment="1" applyProtection="1">
      <alignment horizontal="left" vertical="top"/>
      <protection/>
    </xf>
    <xf numFmtId="0" fontId="5" fillId="0" borderId="0" xfId="57" applyNumberFormat="1" applyFont="1" applyFill="1" applyBorder="1" applyAlignment="1" applyProtection="1">
      <alignment wrapText="1"/>
      <protection/>
    </xf>
    <xf numFmtId="200" fontId="5" fillId="0" borderId="0" xfId="57" applyNumberFormat="1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3" fontId="5" fillId="0" borderId="0" xfId="58" applyNumberFormat="1" applyFont="1" applyFill="1" applyBorder="1" applyAlignment="1" applyProtection="1">
      <alignment wrapText="1"/>
      <protection/>
    </xf>
    <xf numFmtId="189" fontId="5" fillId="0" borderId="10" xfId="58" applyNumberFormat="1" applyFont="1" applyFill="1" applyBorder="1" applyAlignment="1" applyProtection="1">
      <alignment horizontal="right" vertical="top"/>
      <protection/>
    </xf>
    <xf numFmtId="189" fontId="5" fillId="0" borderId="0" xfId="60" applyNumberFormat="1" applyFont="1" applyFill="1" applyBorder="1" applyAlignment="1" applyProtection="1">
      <alignment horizontal="right" vertical="top"/>
      <protection/>
    </xf>
    <xf numFmtId="189" fontId="5" fillId="0" borderId="0" xfId="59" applyNumberFormat="1" applyFont="1" applyFill="1" applyBorder="1" applyAlignment="1" applyProtection="1">
      <alignment horizontal="right" vertical="top"/>
      <protection/>
    </xf>
    <xf numFmtId="189" fontId="5" fillId="0" borderId="10" xfId="57" applyNumberFormat="1" applyFont="1" applyFill="1" applyBorder="1" applyAlignment="1" applyProtection="1">
      <alignment horizontal="right" vertical="top" wrapText="1"/>
      <protection/>
    </xf>
    <xf numFmtId="189" fontId="5" fillId="0" borderId="0" xfId="57" applyNumberFormat="1" applyFont="1" applyFill="1" applyAlignment="1" applyProtection="1">
      <alignment horizontal="right" vertical="top" wrapText="1"/>
      <protection/>
    </xf>
    <xf numFmtId="190" fontId="5" fillId="0" borderId="0" xfId="57" applyNumberFormat="1" applyFont="1" applyFill="1" applyBorder="1" applyAlignment="1" applyProtection="1">
      <alignment horizontal="right" vertical="top" wrapText="1"/>
      <protection/>
    </xf>
    <xf numFmtId="189" fontId="5" fillId="0" borderId="10" xfId="60" applyNumberFormat="1" applyFont="1" applyFill="1" applyBorder="1" applyAlignment="1" applyProtection="1">
      <alignment horizontal="right" vertical="top"/>
      <protection/>
    </xf>
    <xf numFmtId="189" fontId="5" fillId="0" borderId="0" xfId="60" applyNumberFormat="1" applyFont="1" applyFill="1" applyAlignment="1" applyProtection="1">
      <alignment horizontal="right" vertical="top"/>
      <protection/>
    </xf>
    <xf numFmtId="0" fontId="5" fillId="0" borderId="0" xfId="61" applyNumberFormat="1" applyFont="1" applyFill="1" applyBorder="1" applyAlignment="1" applyProtection="1">
      <alignment horizontal="center"/>
      <protection/>
    </xf>
    <xf numFmtId="0" fontId="5" fillId="0" borderId="12" xfId="61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7.5.04" xfId="57"/>
    <cellStyle name="Normal_BUDGET FOR  03-04" xfId="58"/>
    <cellStyle name="Normal_BUDGET FOR  03-04 10-02-03_1st supp. vol.IV" xfId="59"/>
    <cellStyle name="Normal_BUDGET FOR  03-04_Dem2" xfId="60"/>
    <cellStyle name="Normal_BUDGET-2000" xfId="61"/>
    <cellStyle name="Normal_budgetDocNIC02-0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2004-05_27.5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73"/>
  <sheetViews>
    <sheetView tabSelected="1" view="pageBreakPreview" zoomScaleNormal="85" zoomScaleSheetLayoutView="100" zoomScalePageLayoutView="0" workbookViewId="0" topLeftCell="A1">
      <selection activeCell="J12" sqref="J12"/>
    </sheetView>
  </sheetViews>
  <sheetFormatPr defaultColWidth="12.421875" defaultRowHeight="12.75"/>
  <cols>
    <col min="1" max="1" width="6.421875" style="5" customWidth="1"/>
    <col min="2" max="2" width="8.140625" style="6" customWidth="1"/>
    <col min="3" max="3" width="34.57421875" style="4" customWidth="1"/>
    <col min="4" max="4" width="8.57421875" style="4" customWidth="1"/>
    <col min="5" max="5" width="9.421875" style="4" customWidth="1"/>
    <col min="6" max="6" width="8.421875" style="4" customWidth="1"/>
    <col min="7" max="8" width="8.57421875" style="4" customWidth="1"/>
    <col min="9" max="9" width="8.421875" style="4" customWidth="1"/>
    <col min="10" max="10" width="8.57421875" style="9" customWidth="1"/>
    <col min="11" max="11" width="9.140625" style="9" customWidth="1"/>
    <col min="12" max="12" width="8.421875" style="4" customWidth="1"/>
    <col min="13" max="16384" width="12.421875" style="4" customWidth="1"/>
  </cols>
  <sheetData>
    <row r="1" spans="1:12" ht="12.75">
      <c r="A1" s="1"/>
      <c r="B1" s="1"/>
      <c r="C1" s="2"/>
      <c r="D1" s="2"/>
      <c r="E1" s="2" t="s">
        <v>0</v>
      </c>
      <c r="F1" s="2"/>
      <c r="G1" s="2"/>
      <c r="H1" s="2"/>
      <c r="I1" s="2"/>
      <c r="J1" s="3"/>
      <c r="K1" s="3"/>
      <c r="L1" s="2"/>
    </row>
    <row r="2" spans="1:12" ht="12.75">
      <c r="A2" s="1"/>
      <c r="B2" s="1"/>
      <c r="C2" s="2"/>
      <c r="D2" s="2"/>
      <c r="E2" s="2" t="s">
        <v>1</v>
      </c>
      <c r="F2" s="2"/>
      <c r="G2" s="2"/>
      <c r="H2" s="2"/>
      <c r="I2" s="2"/>
      <c r="J2" s="3"/>
      <c r="K2" s="3"/>
      <c r="L2" s="2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2"/>
    </row>
    <row r="4" spans="4:6" ht="12.75">
      <c r="D4" s="7" t="s">
        <v>236</v>
      </c>
      <c r="E4" s="2">
        <v>2403</v>
      </c>
      <c r="F4" s="8" t="s">
        <v>2</v>
      </c>
    </row>
    <row r="5" spans="5:6" ht="12.75">
      <c r="E5" s="2">
        <v>2404</v>
      </c>
      <c r="F5" s="8" t="s">
        <v>3</v>
      </c>
    </row>
    <row r="6" spans="4:12" ht="25.5">
      <c r="D6" s="8"/>
      <c r="E6" s="10">
        <v>2405</v>
      </c>
      <c r="F6" s="11" t="s">
        <v>181</v>
      </c>
      <c r="J6" s="12"/>
      <c r="K6" s="12"/>
      <c r="L6" s="8"/>
    </row>
    <row r="7" spans="4:12" ht="12.75">
      <c r="D7" s="13" t="s">
        <v>237</v>
      </c>
      <c r="E7" s="9"/>
      <c r="F7" s="9"/>
      <c r="G7" s="12"/>
      <c r="H7" s="12"/>
      <c r="I7" s="12"/>
      <c r="J7" s="12"/>
      <c r="K7" s="12"/>
      <c r="L7" s="12"/>
    </row>
    <row r="8" spans="3:12" ht="12.75">
      <c r="C8" s="7"/>
      <c r="D8" s="13" t="s">
        <v>4</v>
      </c>
      <c r="E8" s="3">
        <v>4403</v>
      </c>
      <c r="F8" s="14" t="s">
        <v>5</v>
      </c>
      <c r="G8" s="12"/>
      <c r="H8" s="12"/>
      <c r="I8" s="12"/>
      <c r="J8" s="12"/>
      <c r="K8" s="12"/>
      <c r="L8" s="12"/>
    </row>
    <row r="9" spans="3:12" ht="12.75">
      <c r="C9" s="7"/>
      <c r="D9" s="13"/>
      <c r="E9" s="15">
        <v>4405</v>
      </c>
      <c r="F9" s="160" t="s">
        <v>215</v>
      </c>
      <c r="G9" s="160"/>
      <c r="H9" s="160"/>
      <c r="I9" s="12"/>
      <c r="J9" s="16"/>
      <c r="K9" s="12"/>
      <c r="L9" s="12"/>
    </row>
    <row r="10" spans="1:12" ht="12.75">
      <c r="A10" s="17" t="s">
        <v>337</v>
      </c>
      <c r="D10" s="12"/>
      <c r="E10" s="9"/>
      <c r="F10" s="9"/>
      <c r="G10" s="12"/>
      <c r="H10" s="12"/>
      <c r="I10" s="12"/>
      <c r="J10" s="12"/>
      <c r="K10" s="12"/>
      <c r="L10" s="12"/>
    </row>
    <row r="11" spans="1:12" ht="12.75">
      <c r="A11" s="17"/>
      <c r="D11" s="18"/>
      <c r="E11" s="19" t="s">
        <v>228</v>
      </c>
      <c r="F11" s="19" t="s">
        <v>6</v>
      </c>
      <c r="G11" s="19" t="s">
        <v>14</v>
      </c>
      <c r="H11" s="9"/>
      <c r="I11" s="9"/>
      <c r="L11" s="9"/>
    </row>
    <row r="12" spans="1:12" ht="12.75">
      <c r="A12" s="17"/>
      <c r="D12" s="20" t="s">
        <v>7</v>
      </c>
      <c r="E12" s="19">
        <f>L433</f>
        <v>422300</v>
      </c>
      <c r="F12" s="19">
        <f>L469</f>
        <v>64381</v>
      </c>
      <c r="G12" s="19">
        <f>F12+E12</f>
        <v>486681</v>
      </c>
      <c r="H12" s="9"/>
      <c r="I12" s="9"/>
      <c r="L12" s="9"/>
    </row>
    <row r="13" spans="1:12" ht="12.75">
      <c r="A13" s="17" t="s">
        <v>226</v>
      </c>
      <c r="D13" s="9"/>
      <c r="E13" s="9"/>
      <c r="F13" s="9"/>
      <c r="G13" s="9"/>
      <c r="H13" s="9"/>
      <c r="I13" s="9"/>
      <c r="L13" s="9"/>
    </row>
    <row r="14" spans="3:12" ht="13.5">
      <c r="C14" s="21"/>
      <c r="D14" s="22"/>
      <c r="E14" s="22"/>
      <c r="F14" s="22"/>
      <c r="G14" s="22"/>
      <c r="H14" s="22"/>
      <c r="I14" s="23"/>
      <c r="J14" s="24"/>
      <c r="K14" s="25"/>
      <c r="L14" s="26" t="s">
        <v>277</v>
      </c>
    </row>
    <row r="15" spans="1:12" s="28" customFormat="1" ht="12.75">
      <c r="A15" s="133"/>
      <c r="B15" s="134"/>
      <c r="C15" s="135"/>
      <c r="D15" s="159" t="s">
        <v>8</v>
      </c>
      <c r="E15" s="159"/>
      <c r="F15" s="158" t="s">
        <v>9</v>
      </c>
      <c r="G15" s="158"/>
      <c r="H15" s="158" t="s">
        <v>10</v>
      </c>
      <c r="I15" s="158"/>
      <c r="J15" s="158" t="s">
        <v>9</v>
      </c>
      <c r="K15" s="158"/>
      <c r="L15" s="158"/>
    </row>
    <row r="16" spans="1:12" s="28" customFormat="1" ht="12.75">
      <c r="A16" s="136"/>
      <c r="B16" s="137"/>
      <c r="C16" s="135" t="s">
        <v>11</v>
      </c>
      <c r="D16" s="158" t="s">
        <v>259</v>
      </c>
      <c r="E16" s="158"/>
      <c r="F16" s="158" t="s">
        <v>284</v>
      </c>
      <c r="G16" s="158"/>
      <c r="H16" s="158" t="s">
        <v>284</v>
      </c>
      <c r="I16" s="158"/>
      <c r="J16" s="158" t="s">
        <v>338</v>
      </c>
      <c r="K16" s="158"/>
      <c r="L16" s="158"/>
    </row>
    <row r="17" spans="1:12" s="28" customFormat="1" ht="12.75">
      <c r="A17" s="138"/>
      <c r="B17" s="139"/>
      <c r="C17" s="140"/>
      <c r="D17" s="31" t="s">
        <v>12</v>
      </c>
      <c r="E17" s="31" t="s">
        <v>13</v>
      </c>
      <c r="F17" s="31" t="s">
        <v>12</v>
      </c>
      <c r="G17" s="31" t="s">
        <v>13</v>
      </c>
      <c r="H17" s="31" t="s">
        <v>12</v>
      </c>
      <c r="I17" s="31" t="s">
        <v>13</v>
      </c>
      <c r="J17" s="31" t="s">
        <v>12</v>
      </c>
      <c r="K17" s="31" t="s">
        <v>13</v>
      </c>
      <c r="L17" s="31" t="s">
        <v>14</v>
      </c>
    </row>
    <row r="18" spans="1:12" s="28" customFormat="1" ht="12.75">
      <c r="A18" s="29"/>
      <c r="B18" s="30"/>
      <c r="C18" s="27"/>
      <c r="D18" s="32"/>
      <c r="E18" s="32"/>
      <c r="F18" s="32"/>
      <c r="G18" s="32"/>
      <c r="H18" s="120"/>
      <c r="I18" s="120"/>
      <c r="J18" s="32"/>
      <c r="K18" s="32"/>
      <c r="L18" s="32"/>
    </row>
    <row r="19" spans="3:12" ht="12.75">
      <c r="C19" s="33" t="s">
        <v>15</v>
      </c>
      <c r="D19" s="13"/>
      <c r="E19" s="13"/>
      <c r="F19" s="13"/>
      <c r="G19" s="13"/>
      <c r="H19" s="121"/>
      <c r="I19" s="121"/>
      <c r="J19" s="13"/>
      <c r="K19" s="13"/>
      <c r="L19" s="34"/>
    </row>
    <row r="20" spans="1:12" ht="12.75">
      <c r="A20" s="5" t="s">
        <v>16</v>
      </c>
      <c r="B20" s="35">
        <v>2403</v>
      </c>
      <c r="C20" s="33" t="s">
        <v>2</v>
      </c>
      <c r="D20" s="9"/>
      <c r="E20" s="9"/>
      <c r="F20" s="9"/>
      <c r="G20" s="9"/>
      <c r="H20" s="122"/>
      <c r="I20" s="122"/>
      <c r="L20" s="9"/>
    </row>
    <row r="21" spans="2:12" ht="12.75">
      <c r="B21" s="36">
        <v>0.001</v>
      </c>
      <c r="C21" s="37" t="s">
        <v>187</v>
      </c>
      <c r="D21" s="9"/>
      <c r="E21" s="9"/>
      <c r="F21" s="9"/>
      <c r="G21" s="9"/>
      <c r="H21" s="122"/>
      <c r="I21" s="122"/>
      <c r="L21" s="9"/>
    </row>
    <row r="22" spans="2:12" ht="12.75">
      <c r="B22" s="38">
        <v>60</v>
      </c>
      <c r="C22" s="39" t="s">
        <v>17</v>
      </c>
      <c r="D22" s="13"/>
      <c r="E22" s="13"/>
      <c r="F22" s="13"/>
      <c r="G22" s="13"/>
      <c r="H22" s="121"/>
      <c r="I22" s="121"/>
      <c r="J22" s="13"/>
      <c r="K22" s="13"/>
      <c r="L22" s="13"/>
    </row>
    <row r="23" spans="2:12" ht="12.75">
      <c r="B23" s="40">
        <v>44</v>
      </c>
      <c r="C23" s="39" t="s">
        <v>18</v>
      </c>
      <c r="D23" s="13"/>
      <c r="E23" s="13"/>
      <c r="F23" s="13"/>
      <c r="G23" s="13"/>
      <c r="H23" s="121"/>
      <c r="I23" s="121"/>
      <c r="J23" s="13"/>
      <c r="K23" s="13"/>
      <c r="L23" s="13"/>
    </row>
    <row r="24" spans="2:12" ht="12.75">
      <c r="B24" s="41" t="s">
        <v>19</v>
      </c>
      <c r="C24" s="39" t="s">
        <v>20</v>
      </c>
      <c r="D24" s="42">
        <v>5290</v>
      </c>
      <c r="E24" s="42">
        <v>18902</v>
      </c>
      <c r="F24" s="43">
        <v>3543</v>
      </c>
      <c r="G24" s="42">
        <v>18673</v>
      </c>
      <c r="H24" s="42">
        <v>3543</v>
      </c>
      <c r="I24" s="42">
        <v>18673</v>
      </c>
      <c r="J24" s="43">
        <v>7622</v>
      </c>
      <c r="K24" s="42">
        <v>19618</v>
      </c>
      <c r="L24" s="42">
        <f>SUM(J24:K24)</f>
        <v>27240</v>
      </c>
    </row>
    <row r="25" spans="2:12" ht="12.75">
      <c r="B25" s="41" t="s">
        <v>21</v>
      </c>
      <c r="C25" s="39" t="s">
        <v>22</v>
      </c>
      <c r="D25" s="44">
        <v>0</v>
      </c>
      <c r="E25" s="42">
        <v>55</v>
      </c>
      <c r="F25" s="44">
        <v>0</v>
      </c>
      <c r="G25" s="42">
        <v>100</v>
      </c>
      <c r="H25" s="44">
        <v>0</v>
      </c>
      <c r="I25" s="42">
        <v>100</v>
      </c>
      <c r="J25" s="43">
        <v>131</v>
      </c>
      <c r="K25" s="42">
        <v>100</v>
      </c>
      <c r="L25" s="42">
        <f>SUM(J25:K25)</f>
        <v>231</v>
      </c>
    </row>
    <row r="26" spans="2:12" ht="12.75">
      <c r="B26" s="41" t="s">
        <v>23</v>
      </c>
      <c r="C26" s="39" t="s">
        <v>24</v>
      </c>
      <c r="D26" s="42">
        <v>3382</v>
      </c>
      <c r="E26" s="42">
        <v>1426</v>
      </c>
      <c r="F26" s="44">
        <v>0</v>
      </c>
      <c r="G26" s="42">
        <v>855</v>
      </c>
      <c r="H26" s="44">
        <v>0</v>
      </c>
      <c r="I26" s="42">
        <v>855</v>
      </c>
      <c r="J26" s="43">
        <v>150</v>
      </c>
      <c r="K26" s="42">
        <v>855</v>
      </c>
      <c r="L26" s="42">
        <f>SUM(J26:K26)</f>
        <v>1005</v>
      </c>
    </row>
    <row r="27" spans="2:12" ht="12.75">
      <c r="B27" s="41" t="s">
        <v>27</v>
      </c>
      <c r="C27" s="39" t="s">
        <v>28</v>
      </c>
      <c r="D27" s="42">
        <v>251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3">
        <v>3000</v>
      </c>
      <c r="K27" s="44">
        <v>0</v>
      </c>
      <c r="L27" s="43">
        <f>SUM(J27:K27)</f>
        <v>3000</v>
      </c>
    </row>
    <row r="28" spans="1:12" ht="12.75">
      <c r="A28" s="45" t="s">
        <v>14</v>
      </c>
      <c r="B28" s="46">
        <v>44</v>
      </c>
      <c r="C28" s="47" t="s">
        <v>18</v>
      </c>
      <c r="D28" s="48">
        <f aca="true" t="shared" si="0" ref="D28:L28">SUM(D24:D27)</f>
        <v>8923</v>
      </c>
      <c r="E28" s="48">
        <f t="shared" si="0"/>
        <v>20383</v>
      </c>
      <c r="F28" s="48">
        <f t="shared" si="0"/>
        <v>3543</v>
      </c>
      <c r="G28" s="48">
        <f t="shared" si="0"/>
        <v>19628</v>
      </c>
      <c r="H28" s="48">
        <f t="shared" si="0"/>
        <v>3543</v>
      </c>
      <c r="I28" s="48">
        <f t="shared" si="0"/>
        <v>19628</v>
      </c>
      <c r="J28" s="48">
        <f t="shared" si="0"/>
        <v>10903</v>
      </c>
      <c r="K28" s="48">
        <f>SUM(K24:K27)</f>
        <v>20573</v>
      </c>
      <c r="L28" s="48">
        <f t="shared" si="0"/>
        <v>31476</v>
      </c>
    </row>
    <row r="29" spans="1:12" ht="12.75">
      <c r="A29" s="45"/>
      <c r="B29" s="46"/>
      <c r="C29" s="47"/>
      <c r="D29" s="49"/>
      <c r="E29" s="49"/>
      <c r="F29" s="49"/>
      <c r="G29" s="49"/>
      <c r="H29" s="125"/>
      <c r="I29" s="125"/>
      <c r="J29" s="49"/>
      <c r="K29" s="49"/>
      <c r="L29" s="49"/>
    </row>
    <row r="30" spans="1:12" ht="12.75">
      <c r="A30" s="45"/>
      <c r="B30" s="46">
        <v>45</v>
      </c>
      <c r="C30" s="47" t="s">
        <v>29</v>
      </c>
      <c r="D30" s="49"/>
      <c r="E30" s="49"/>
      <c r="F30" s="49"/>
      <c r="G30" s="49"/>
      <c r="H30" s="125"/>
      <c r="I30" s="125"/>
      <c r="J30" s="49"/>
      <c r="K30" s="49"/>
      <c r="L30" s="49"/>
    </row>
    <row r="31" spans="1:12" ht="12.75">
      <c r="A31" s="45"/>
      <c r="B31" s="50" t="s">
        <v>30</v>
      </c>
      <c r="C31" s="47" t="s">
        <v>20</v>
      </c>
      <c r="D31" s="49">
        <v>499</v>
      </c>
      <c r="E31" s="49">
        <v>873</v>
      </c>
      <c r="F31" s="51">
        <v>382</v>
      </c>
      <c r="G31" s="49">
        <v>662</v>
      </c>
      <c r="H31" s="49">
        <v>382</v>
      </c>
      <c r="I31" s="49">
        <v>662</v>
      </c>
      <c r="J31" s="51">
        <v>622</v>
      </c>
      <c r="K31" s="49">
        <v>809</v>
      </c>
      <c r="L31" s="49">
        <f>SUM(J31:K31)</f>
        <v>1431</v>
      </c>
    </row>
    <row r="32" spans="1:12" s="52" customFormat="1" ht="12.75">
      <c r="A32" s="45"/>
      <c r="B32" s="50" t="s">
        <v>31</v>
      </c>
      <c r="C32" s="47" t="s">
        <v>22</v>
      </c>
      <c r="D32" s="49">
        <v>1</v>
      </c>
      <c r="E32" s="49">
        <v>7</v>
      </c>
      <c r="F32" s="59">
        <v>0</v>
      </c>
      <c r="G32" s="49">
        <v>8</v>
      </c>
      <c r="H32" s="59">
        <v>0</v>
      </c>
      <c r="I32" s="49">
        <v>8</v>
      </c>
      <c r="J32" s="51">
        <v>110</v>
      </c>
      <c r="K32" s="49">
        <v>8</v>
      </c>
      <c r="L32" s="49">
        <f>SUM(J32:K32)</f>
        <v>118</v>
      </c>
    </row>
    <row r="33" spans="1:12" ht="12.75">
      <c r="A33" s="45"/>
      <c r="B33" s="50" t="s">
        <v>32</v>
      </c>
      <c r="C33" s="47" t="s">
        <v>24</v>
      </c>
      <c r="D33" s="49">
        <v>250</v>
      </c>
      <c r="E33" s="49">
        <v>10</v>
      </c>
      <c r="F33" s="59">
        <v>0</v>
      </c>
      <c r="G33" s="49">
        <v>11</v>
      </c>
      <c r="H33" s="59">
        <v>0</v>
      </c>
      <c r="I33" s="49">
        <v>11</v>
      </c>
      <c r="J33" s="51">
        <v>100</v>
      </c>
      <c r="K33" s="49">
        <v>11</v>
      </c>
      <c r="L33" s="49">
        <f>SUM(J33:K33)</f>
        <v>111</v>
      </c>
    </row>
    <row r="34" spans="1:12" ht="12.75">
      <c r="A34" s="45"/>
      <c r="B34" s="50" t="s">
        <v>33</v>
      </c>
      <c r="C34" s="47" t="s">
        <v>25</v>
      </c>
      <c r="D34" s="51">
        <v>199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1">
        <v>387</v>
      </c>
      <c r="K34" s="59">
        <v>0</v>
      </c>
      <c r="L34" s="51">
        <f>SUM(J34:K34)</f>
        <v>387</v>
      </c>
    </row>
    <row r="35" spans="1:12" ht="12.75">
      <c r="A35" s="45" t="s">
        <v>14</v>
      </c>
      <c r="B35" s="46">
        <v>45</v>
      </c>
      <c r="C35" s="47" t="s">
        <v>29</v>
      </c>
      <c r="D35" s="48">
        <f aca="true" t="shared" si="1" ref="D35:L35">SUM(D31:D34)</f>
        <v>949</v>
      </c>
      <c r="E35" s="48">
        <f t="shared" si="1"/>
        <v>890</v>
      </c>
      <c r="F35" s="48">
        <f t="shared" si="1"/>
        <v>382</v>
      </c>
      <c r="G35" s="48">
        <f t="shared" si="1"/>
        <v>681</v>
      </c>
      <c r="H35" s="48">
        <f t="shared" si="1"/>
        <v>382</v>
      </c>
      <c r="I35" s="48">
        <f t="shared" si="1"/>
        <v>681</v>
      </c>
      <c r="J35" s="48">
        <f t="shared" si="1"/>
        <v>1219</v>
      </c>
      <c r="K35" s="48">
        <f>SUM(K31:K34)</f>
        <v>828</v>
      </c>
      <c r="L35" s="48">
        <f t="shared" si="1"/>
        <v>2047</v>
      </c>
    </row>
    <row r="36" spans="1:12" ht="12.75">
      <c r="A36" s="45"/>
      <c r="B36" s="46"/>
      <c r="C36" s="47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45"/>
      <c r="B37" s="46">
        <v>46</v>
      </c>
      <c r="C37" s="47" t="s">
        <v>34</v>
      </c>
      <c r="D37" s="49"/>
      <c r="E37" s="49"/>
      <c r="F37" s="49"/>
      <c r="G37" s="49"/>
      <c r="H37" s="125"/>
      <c r="I37" s="125"/>
      <c r="J37" s="49"/>
      <c r="K37" s="49"/>
      <c r="L37" s="49"/>
    </row>
    <row r="38" spans="1:12" ht="12.75">
      <c r="A38" s="53"/>
      <c r="B38" s="150" t="s">
        <v>35</v>
      </c>
      <c r="C38" s="54" t="s">
        <v>20</v>
      </c>
      <c r="D38" s="67">
        <v>1568</v>
      </c>
      <c r="E38" s="55">
        <v>6473</v>
      </c>
      <c r="F38" s="56">
        <v>0</v>
      </c>
      <c r="G38" s="55">
        <v>7105</v>
      </c>
      <c r="H38" s="56">
        <v>0</v>
      </c>
      <c r="I38" s="55">
        <v>7105</v>
      </c>
      <c r="J38" s="67">
        <v>111</v>
      </c>
      <c r="K38" s="55">
        <v>11630</v>
      </c>
      <c r="L38" s="55">
        <f>SUM(J38:K38)</f>
        <v>11741</v>
      </c>
    </row>
    <row r="39" spans="2:12" ht="12.75">
      <c r="B39" s="41" t="s">
        <v>36</v>
      </c>
      <c r="C39" s="39" t="s">
        <v>22</v>
      </c>
      <c r="D39" s="51">
        <v>1</v>
      </c>
      <c r="E39" s="42">
        <v>4</v>
      </c>
      <c r="F39" s="44">
        <v>0</v>
      </c>
      <c r="G39" s="42">
        <v>5</v>
      </c>
      <c r="H39" s="44">
        <v>0</v>
      </c>
      <c r="I39" s="42">
        <v>5</v>
      </c>
      <c r="J39" s="43">
        <v>90</v>
      </c>
      <c r="K39" s="42">
        <v>5</v>
      </c>
      <c r="L39" s="42">
        <f>SUM(J39:K39)</f>
        <v>95</v>
      </c>
    </row>
    <row r="40" spans="2:12" ht="12.75">
      <c r="B40" s="41" t="s">
        <v>37</v>
      </c>
      <c r="C40" s="39" t="s">
        <v>24</v>
      </c>
      <c r="D40" s="51">
        <v>208</v>
      </c>
      <c r="E40" s="42">
        <v>5</v>
      </c>
      <c r="F40" s="44">
        <v>0</v>
      </c>
      <c r="G40" s="42">
        <v>5</v>
      </c>
      <c r="H40" s="44">
        <v>0</v>
      </c>
      <c r="I40" s="42">
        <v>5</v>
      </c>
      <c r="J40" s="43">
        <v>100</v>
      </c>
      <c r="K40" s="42">
        <v>5</v>
      </c>
      <c r="L40" s="42">
        <f>SUM(J40:K40)</f>
        <v>105</v>
      </c>
    </row>
    <row r="41" spans="2:12" ht="12.75">
      <c r="B41" s="41" t="s">
        <v>232</v>
      </c>
      <c r="C41" s="39" t="s">
        <v>229</v>
      </c>
      <c r="D41" s="51">
        <v>100</v>
      </c>
      <c r="E41" s="59">
        <v>0</v>
      </c>
      <c r="F41" s="44">
        <v>0</v>
      </c>
      <c r="G41" s="44">
        <v>0</v>
      </c>
      <c r="H41" s="44">
        <v>0</v>
      </c>
      <c r="I41" s="44">
        <v>0</v>
      </c>
      <c r="J41" s="43">
        <v>153</v>
      </c>
      <c r="K41" s="44">
        <v>0</v>
      </c>
      <c r="L41" s="43">
        <f>SUM(J41:K41)</f>
        <v>153</v>
      </c>
    </row>
    <row r="42" spans="1:12" ht="12.75">
      <c r="A42" s="5" t="s">
        <v>14</v>
      </c>
      <c r="B42" s="40">
        <v>46</v>
      </c>
      <c r="C42" s="39" t="s">
        <v>34</v>
      </c>
      <c r="D42" s="48">
        <f aca="true" t="shared" si="2" ref="D42:L42">SUM(D38:D41)</f>
        <v>1877</v>
      </c>
      <c r="E42" s="48">
        <f t="shared" si="2"/>
        <v>6482</v>
      </c>
      <c r="F42" s="70">
        <f t="shared" si="2"/>
        <v>0</v>
      </c>
      <c r="G42" s="48">
        <f t="shared" si="2"/>
        <v>7115</v>
      </c>
      <c r="H42" s="70">
        <f t="shared" si="2"/>
        <v>0</v>
      </c>
      <c r="I42" s="48">
        <f t="shared" si="2"/>
        <v>7115</v>
      </c>
      <c r="J42" s="48">
        <f t="shared" si="2"/>
        <v>454</v>
      </c>
      <c r="K42" s="48">
        <f>SUM(K38:K41)</f>
        <v>11640</v>
      </c>
      <c r="L42" s="48">
        <f t="shared" si="2"/>
        <v>12094</v>
      </c>
    </row>
    <row r="43" spans="2:12" ht="12.75">
      <c r="B43" s="41"/>
      <c r="C43" s="39"/>
      <c r="D43" s="42"/>
      <c r="E43" s="42"/>
      <c r="F43" s="42"/>
      <c r="G43" s="42"/>
      <c r="H43" s="123"/>
      <c r="I43" s="123"/>
      <c r="J43" s="42"/>
      <c r="K43" s="42"/>
      <c r="L43" s="42"/>
    </row>
    <row r="44" spans="2:12" ht="12.75">
      <c r="B44" s="40">
        <v>47</v>
      </c>
      <c r="C44" s="39" t="s">
        <v>38</v>
      </c>
      <c r="D44" s="42"/>
      <c r="E44" s="42"/>
      <c r="F44" s="42"/>
      <c r="G44" s="42"/>
      <c r="H44" s="123"/>
      <c r="I44" s="123"/>
      <c r="J44" s="42"/>
      <c r="K44" s="42"/>
      <c r="L44" s="42"/>
    </row>
    <row r="45" spans="2:12" ht="12.75">
      <c r="B45" s="41" t="s">
        <v>39</v>
      </c>
      <c r="C45" s="39" t="s">
        <v>20</v>
      </c>
      <c r="D45" s="42">
        <v>799</v>
      </c>
      <c r="E45" s="42">
        <v>1936</v>
      </c>
      <c r="F45" s="43">
        <v>740</v>
      </c>
      <c r="G45" s="42">
        <v>1560</v>
      </c>
      <c r="H45" s="42">
        <v>740</v>
      </c>
      <c r="I45" s="42">
        <v>1560</v>
      </c>
      <c r="J45" s="43">
        <v>1036</v>
      </c>
      <c r="K45" s="42">
        <v>1911</v>
      </c>
      <c r="L45" s="42">
        <f>SUM(J45:K45)</f>
        <v>2947</v>
      </c>
    </row>
    <row r="46" spans="2:12" ht="12.75">
      <c r="B46" s="41" t="s">
        <v>40</v>
      </c>
      <c r="C46" s="39" t="s">
        <v>22</v>
      </c>
      <c r="D46" s="42">
        <v>1</v>
      </c>
      <c r="E46" s="42">
        <v>12</v>
      </c>
      <c r="F46" s="44">
        <v>0</v>
      </c>
      <c r="G46" s="42">
        <v>12</v>
      </c>
      <c r="H46" s="44">
        <v>0</v>
      </c>
      <c r="I46" s="42">
        <v>12</v>
      </c>
      <c r="J46" s="43">
        <v>75</v>
      </c>
      <c r="K46" s="42">
        <v>12</v>
      </c>
      <c r="L46" s="42">
        <f>SUM(J46:K46)</f>
        <v>87</v>
      </c>
    </row>
    <row r="47" spans="2:12" ht="12.75">
      <c r="B47" s="41" t="s">
        <v>41</v>
      </c>
      <c r="C47" s="39" t="s">
        <v>24</v>
      </c>
      <c r="D47" s="42">
        <v>200</v>
      </c>
      <c r="E47" s="42">
        <v>15</v>
      </c>
      <c r="F47" s="44">
        <v>0</v>
      </c>
      <c r="G47" s="42">
        <v>15</v>
      </c>
      <c r="H47" s="44">
        <v>0</v>
      </c>
      <c r="I47" s="42">
        <v>15</v>
      </c>
      <c r="J47" s="43">
        <v>75</v>
      </c>
      <c r="K47" s="42">
        <v>15</v>
      </c>
      <c r="L47" s="42">
        <f>SUM(J47:K47)</f>
        <v>90</v>
      </c>
    </row>
    <row r="48" spans="2:12" ht="12.75">
      <c r="B48" s="41" t="s">
        <v>42</v>
      </c>
      <c r="C48" s="39" t="s">
        <v>25</v>
      </c>
      <c r="D48" s="43">
        <v>100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3">
        <v>60</v>
      </c>
      <c r="K48" s="44">
        <v>0</v>
      </c>
      <c r="L48" s="43">
        <f>SUM(J48:K48)</f>
        <v>60</v>
      </c>
    </row>
    <row r="49" spans="1:12" ht="12.75">
      <c r="A49" s="5" t="s">
        <v>14</v>
      </c>
      <c r="B49" s="40">
        <v>47</v>
      </c>
      <c r="C49" s="39" t="s">
        <v>38</v>
      </c>
      <c r="D49" s="48">
        <f aca="true" t="shared" si="3" ref="D49:L49">SUM(D45:D48)</f>
        <v>1100</v>
      </c>
      <c r="E49" s="48">
        <f t="shared" si="3"/>
        <v>1963</v>
      </c>
      <c r="F49" s="48">
        <f t="shared" si="3"/>
        <v>740</v>
      </c>
      <c r="G49" s="48">
        <f t="shared" si="3"/>
        <v>1587</v>
      </c>
      <c r="H49" s="48">
        <f t="shared" si="3"/>
        <v>740</v>
      </c>
      <c r="I49" s="48">
        <f t="shared" si="3"/>
        <v>1587</v>
      </c>
      <c r="J49" s="48">
        <f t="shared" si="3"/>
        <v>1246</v>
      </c>
      <c r="K49" s="48">
        <f>SUM(K45:K48)</f>
        <v>1938</v>
      </c>
      <c r="L49" s="48">
        <f t="shared" si="3"/>
        <v>3184</v>
      </c>
    </row>
    <row r="50" spans="2:12" ht="12.75">
      <c r="B50" s="41"/>
      <c r="C50" s="39"/>
      <c r="D50" s="42"/>
      <c r="E50" s="42"/>
      <c r="F50" s="42"/>
      <c r="G50" s="42"/>
      <c r="H50" s="123"/>
      <c r="I50" s="123"/>
      <c r="J50" s="42"/>
      <c r="K50" s="42"/>
      <c r="L50" s="42"/>
    </row>
    <row r="51" spans="2:12" ht="12.75">
      <c r="B51" s="40">
        <v>48</v>
      </c>
      <c r="C51" s="39" t="s">
        <v>43</v>
      </c>
      <c r="D51" s="42"/>
      <c r="E51" s="42"/>
      <c r="F51" s="42"/>
      <c r="G51" s="42"/>
      <c r="H51" s="123"/>
      <c r="I51" s="123"/>
      <c r="J51" s="42"/>
      <c r="K51" s="42"/>
      <c r="L51" s="42"/>
    </row>
    <row r="52" spans="2:12" ht="12.75">
      <c r="B52" s="41" t="s">
        <v>44</v>
      </c>
      <c r="C52" s="39" t="s">
        <v>20</v>
      </c>
      <c r="D52" s="49">
        <v>127</v>
      </c>
      <c r="E52" s="49">
        <v>733</v>
      </c>
      <c r="F52" s="59">
        <v>0</v>
      </c>
      <c r="G52" s="49">
        <v>3355</v>
      </c>
      <c r="H52" s="59">
        <v>0</v>
      </c>
      <c r="I52" s="49">
        <v>3355</v>
      </c>
      <c r="J52" s="59">
        <v>0</v>
      </c>
      <c r="K52" s="49">
        <v>3204</v>
      </c>
      <c r="L52" s="49">
        <f>SUM(J52:K52)</f>
        <v>3204</v>
      </c>
    </row>
    <row r="53" spans="1:12" ht="12.75">
      <c r="A53" s="45"/>
      <c r="B53" s="50" t="s">
        <v>45</v>
      </c>
      <c r="C53" s="47" t="s">
        <v>22</v>
      </c>
      <c r="D53" s="59">
        <v>0</v>
      </c>
      <c r="E53" s="49">
        <v>4</v>
      </c>
      <c r="F53" s="59">
        <v>0</v>
      </c>
      <c r="G53" s="49">
        <v>5</v>
      </c>
      <c r="H53" s="59">
        <v>0</v>
      </c>
      <c r="I53" s="49">
        <v>5</v>
      </c>
      <c r="J53" s="51">
        <v>80</v>
      </c>
      <c r="K53" s="49">
        <v>5</v>
      </c>
      <c r="L53" s="49">
        <f>SUM(J53:K53)</f>
        <v>85</v>
      </c>
    </row>
    <row r="54" spans="2:12" ht="12.75">
      <c r="B54" s="41" t="s">
        <v>46</v>
      </c>
      <c r="C54" s="39" t="s">
        <v>24</v>
      </c>
      <c r="D54" s="49">
        <v>200</v>
      </c>
      <c r="E54" s="49">
        <v>5</v>
      </c>
      <c r="F54" s="59">
        <v>0</v>
      </c>
      <c r="G54" s="49">
        <v>6</v>
      </c>
      <c r="H54" s="59">
        <v>0</v>
      </c>
      <c r="I54" s="49">
        <v>6</v>
      </c>
      <c r="J54" s="51">
        <v>100</v>
      </c>
      <c r="K54" s="49">
        <v>6</v>
      </c>
      <c r="L54" s="49">
        <f>SUM(J54:K54)</f>
        <v>106</v>
      </c>
    </row>
    <row r="55" spans="2:12" ht="12.75">
      <c r="B55" s="41" t="s">
        <v>47</v>
      </c>
      <c r="C55" s="39" t="s">
        <v>25</v>
      </c>
      <c r="D55" s="51">
        <v>98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1">
        <v>289</v>
      </c>
      <c r="K55" s="59">
        <v>0</v>
      </c>
      <c r="L55" s="51">
        <f>SUM(J55:K55)</f>
        <v>289</v>
      </c>
    </row>
    <row r="56" spans="1:12" ht="12.75">
      <c r="A56" s="5" t="s">
        <v>14</v>
      </c>
      <c r="B56" s="40">
        <v>48</v>
      </c>
      <c r="C56" s="39" t="s">
        <v>43</v>
      </c>
      <c r="D56" s="48">
        <f aca="true" t="shared" si="4" ref="D56:L56">SUM(D52:D55)</f>
        <v>425</v>
      </c>
      <c r="E56" s="48">
        <f t="shared" si="4"/>
        <v>742</v>
      </c>
      <c r="F56" s="70">
        <f t="shared" si="4"/>
        <v>0</v>
      </c>
      <c r="G56" s="48">
        <f t="shared" si="4"/>
        <v>3366</v>
      </c>
      <c r="H56" s="70">
        <f t="shared" si="4"/>
        <v>0</v>
      </c>
      <c r="I56" s="48">
        <f t="shared" si="4"/>
        <v>3366</v>
      </c>
      <c r="J56" s="48">
        <f t="shared" si="4"/>
        <v>469</v>
      </c>
      <c r="K56" s="48">
        <f>SUM(K52:K55)</f>
        <v>3215</v>
      </c>
      <c r="L56" s="48">
        <f t="shared" si="4"/>
        <v>3684</v>
      </c>
    </row>
    <row r="57" spans="1:12" ht="12.75">
      <c r="A57" s="45" t="s">
        <v>14</v>
      </c>
      <c r="B57" s="46">
        <v>60</v>
      </c>
      <c r="C57" s="47" t="s">
        <v>17</v>
      </c>
      <c r="D57" s="48">
        <f aca="true" t="shared" si="5" ref="D57:L57">D56+D49+D42+D35+D28</f>
        <v>13274</v>
      </c>
      <c r="E57" s="48">
        <f t="shared" si="5"/>
        <v>30460</v>
      </c>
      <c r="F57" s="48">
        <f t="shared" si="5"/>
        <v>4665</v>
      </c>
      <c r="G57" s="48">
        <f t="shared" si="5"/>
        <v>32377</v>
      </c>
      <c r="H57" s="48">
        <f t="shared" si="5"/>
        <v>4665</v>
      </c>
      <c r="I57" s="48">
        <f t="shared" si="5"/>
        <v>32377</v>
      </c>
      <c r="J57" s="48">
        <f t="shared" si="5"/>
        <v>14291</v>
      </c>
      <c r="K57" s="48">
        <f>K56+K49+K42+K35+K28</f>
        <v>38194</v>
      </c>
      <c r="L57" s="48">
        <f t="shared" si="5"/>
        <v>52485</v>
      </c>
    </row>
    <row r="58" spans="1:12" ht="12.75">
      <c r="A58" s="45" t="s">
        <v>14</v>
      </c>
      <c r="B58" s="60">
        <v>0.001</v>
      </c>
      <c r="C58" s="61" t="s">
        <v>187</v>
      </c>
      <c r="D58" s="48">
        <f aca="true" t="shared" si="6" ref="D58:L58">D57</f>
        <v>13274</v>
      </c>
      <c r="E58" s="48">
        <f t="shared" si="6"/>
        <v>30460</v>
      </c>
      <c r="F58" s="48">
        <f t="shared" si="6"/>
        <v>4665</v>
      </c>
      <c r="G58" s="48">
        <f t="shared" si="6"/>
        <v>32377</v>
      </c>
      <c r="H58" s="48">
        <f t="shared" si="6"/>
        <v>4665</v>
      </c>
      <c r="I58" s="48">
        <f t="shared" si="6"/>
        <v>32377</v>
      </c>
      <c r="J58" s="48">
        <f t="shared" si="6"/>
        <v>14291</v>
      </c>
      <c r="K58" s="48">
        <f>K57</f>
        <v>38194</v>
      </c>
      <c r="L58" s="48">
        <f t="shared" si="6"/>
        <v>52485</v>
      </c>
    </row>
    <row r="59" spans="1:12" ht="12.75">
      <c r="A59" s="45"/>
      <c r="B59" s="62"/>
      <c r="C59" s="63"/>
      <c r="D59" s="49"/>
      <c r="E59" s="49"/>
      <c r="F59" s="49"/>
      <c r="G59" s="49"/>
      <c r="H59" s="125"/>
      <c r="I59" s="125"/>
      <c r="J59" s="49"/>
      <c r="K59" s="49"/>
      <c r="L59" s="49"/>
    </row>
    <row r="60" spans="1:12" ht="25.5">
      <c r="A60" s="45"/>
      <c r="B60" s="60">
        <v>0.101</v>
      </c>
      <c r="C60" s="63" t="s">
        <v>48</v>
      </c>
      <c r="D60" s="49"/>
      <c r="E60" s="49"/>
      <c r="F60" s="49"/>
      <c r="G60" s="49"/>
      <c r="H60" s="125"/>
      <c r="I60" s="125"/>
      <c r="J60" s="49"/>
      <c r="K60" s="49"/>
      <c r="L60" s="49"/>
    </row>
    <row r="61" spans="1:12" ht="25.5">
      <c r="A61" s="45"/>
      <c r="B61" s="64">
        <v>61</v>
      </c>
      <c r="C61" s="47" t="s">
        <v>49</v>
      </c>
      <c r="D61" s="49"/>
      <c r="E61" s="49"/>
      <c r="F61" s="49"/>
      <c r="G61" s="49"/>
      <c r="H61" s="125"/>
      <c r="I61" s="125"/>
      <c r="J61" s="49"/>
      <c r="K61" s="49"/>
      <c r="L61" s="49"/>
    </row>
    <row r="62" spans="1:12" ht="12.75">
      <c r="A62" s="45"/>
      <c r="B62" s="64">
        <v>44</v>
      </c>
      <c r="C62" s="47" t="s">
        <v>18</v>
      </c>
      <c r="D62" s="49"/>
      <c r="E62" s="49"/>
      <c r="F62" s="49"/>
      <c r="G62" s="49"/>
      <c r="H62" s="125"/>
      <c r="I62" s="125"/>
      <c r="J62" s="49"/>
      <c r="K62" s="49"/>
      <c r="L62" s="49"/>
    </row>
    <row r="63" spans="1:12" ht="12.75">
      <c r="A63" s="45"/>
      <c r="B63" s="50" t="s">
        <v>50</v>
      </c>
      <c r="C63" s="47" t="s">
        <v>20</v>
      </c>
      <c r="D63" s="49">
        <v>1059</v>
      </c>
      <c r="E63" s="49">
        <v>14035</v>
      </c>
      <c r="F63" s="51">
        <v>430</v>
      </c>
      <c r="G63" s="49">
        <v>11113</v>
      </c>
      <c r="H63" s="51">
        <v>430</v>
      </c>
      <c r="I63" s="49">
        <v>11113</v>
      </c>
      <c r="J63" s="51">
        <v>561</v>
      </c>
      <c r="K63" s="49">
        <v>15859</v>
      </c>
      <c r="L63" s="49">
        <f aca="true" t="shared" si="7" ref="L63:L74">SUM(J63:K63)</f>
        <v>16420</v>
      </c>
    </row>
    <row r="64" spans="1:12" ht="12.75">
      <c r="A64" s="45"/>
      <c r="B64" s="50" t="s">
        <v>51</v>
      </c>
      <c r="C64" s="47" t="s">
        <v>52</v>
      </c>
      <c r="D64" s="51">
        <v>1484</v>
      </c>
      <c r="E64" s="49">
        <v>1618</v>
      </c>
      <c r="F64" s="51">
        <v>1065</v>
      </c>
      <c r="G64" s="49">
        <v>1634</v>
      </c>
      <c r="H64" s="49">
        <v>1065</v>
      </c>
      <c r="I64" s="49">
        <v>1634</v>
      </c>
      <c r="J64" s="51">
        <v>800</v>
      </c>
      <c r="K64" s="49">
        <v>2370</v>
      </c>
      <c r="L64" s="49">
        <f t="shared" si="7"/>
        <v>3170</v>
      </c>
    </row>
    <row r="65" spans="1:12" ht="12.75">
      <c r="A65" s="45"/>
      <c r="B65" s="50" t="s">
        <v>53</v>
      </c>
      <c r="C65" s="47" t="s">
        <v>22</v>
      </c>
      <c r="D65" s="59">
        <v>0</v>
      </c>
      <c r="E65" s="49">
        <v>11</v>
      </c>
      <c r="F65" s="59">
        <v>0</v>
      </c>
      <c r="G65" s="49">
        <v>12</v>
      </c>
      <c r="H65" s="59">
        <v>0</v>
      </c>
      <c r="I65" s="49">
        <v>12</v>
      </c>
      <c r="J65" s="59">
        <v>0</v>
      </c>
      <c r="K65" s="49">
        <v>12</v>
      </c>
      <c r="L65" s="49">
        <f t="shared" si="7"/>
        <v>12</v>
      </c>
    </row>
    <row r="66" spans="1:12" ht="12.75">
      <c r="A66" s="45"/>
      <c r="B66" s="50" t="s">
        <v>54</v>
      </c>
      <c r="C66" s="47" t="s">
        <v>24</v>
      </c>
      <c r="D66" s="49">
        <v>1</v>
      </c>
      <c r="E66" s="49">
        <v>14</v>
      </c>
      <c r="F66" s="59">
        <v>0</v>
      </c>
      <c r="G66" s="49">
        <v>16</v>
      </c>
      <c r="H66" s="59">
        <v>0</v>
      </c>
      <c r="I66" s="49">
        <v>16</v>
      </c>
      <c r="J66" s="59">
        <v>0</v>
      </c>
      <c r="K66" s="49">
        <v>16</v>
      </c>
      <c r="L66" s="49">
        <f t="shared" si="7"/>
        <v>16</v>
      </c>
    </row>
    <row r="67" spans="1:12" ht="12.75">
      <c r="A67" s="45"/>
      <c r="B67" s="50" t="s">
        <v>55</v>
      </c>
      <c r="C67" s="47" t="s">
        <v>102</v>
      </c>
      <c r="D67" s="59">
        <v>0</v>
      </c>
      <c r="E67" s="49">
        <v>217</v>
      </c>
      <c r="F67" s="59">
        <v>0</v>
      </c>
      <c r="G67" s="49">
        <v>224</v>
      </c>
      <c r="H67" s="59">
        <v>0</v>
      </c>
      <c r="I67" s="49">
        <v>224</v>
      </c>
      <c r="J67" s="59">
        <v>0</v>
      </c>
      <c r="K67" s="49">
        <v>224</v>
      </c>
      <c r="L67" s="49">
        <f t="shared" si="7"/>
        <v>224</v>
      </c>
    </row>
    <row r="68" spans="1:12" ht="12.75">
      <c r="A68" s="45"/>
      <c r="B68" s="50" t="s">
        <v>309</v>
      </c>
      <c r="C68" s="47" t="s">
        <v>26</v>
      </c>
      <c r="D68" s="59">
        <v>0</v>
      </c>
      <c r="E68" s="59">
        <v>0</v>
      </c>
      <c r="F68" s="59">
        <v>0</v>
      </c>
      <c r="G68" s="51">
        <v>10000</v>
      </c>
      <c r="H68" s="59">
        <v>0</v>
      </c>
      <c r="I68" s="51">
        <v>10000</v>
      </c>
      <c r="J68" s="59">
        <v>0</v>
      </c>
      <c r="K68" s="51">
        <v>4000</v>
      </c>
      <c r="L68" s="49">
        <f t="shared" si="7"/>
        <v>4000</v>
      </c>
    </row>
    <row r="69" spans="1:12" ht="12.75">
      <c r="A69" s="45"/>
      <c r="B69" s="50" t="s">
        <v>221</v>
      </c>
      <c r="C69" s="47" t="s">
        <v>218</v>
      </c>
      <c r="D69" s="51">
        <v>4000</v>
      </c>
      <c r="E69" s="59">
        <v>0</v>
      </c>
      <c r="F69" s="59">
        <v>0</v>
      </c>
      <c r="G69" s="59">
        <v>0</v>
      </c>
      <c r="H69" s="51">
        <v>4000</v>
      </c>
      <c r="I69" s="59">
        <v>0</v>
      </c>
      <c r="J69" s="51">
        <v>3000</v>
      </c>
      <c r="K69" s="59">
        <v>0</v>
      </c>
      <c r="L69" s="51">
        <f t="shared" si="7"/>
        <v>3000</v>
      </c>
    </row>
    <row r="70" spans="1:12" ht="25.5">
      <c r="A70" s="45"/>
      <c r="B70" s="50" t="s">
        <v>278</v>
      </c>
      <c r="C70" s="47" t="s">
        <v>267</v>
      </c>
      <c r="D70" s="51">
        <v>2948</v>
      </c>
      <c r="E70" s="59">
        <v>0</v>
      </c>
      <c r="F70" s="51">
        <v>3000</v>
      </c>
      <c r="G70" s="59">
        <v>0</v>
      </c>
      <c r="H70" s="51">
        <v>3000</v>
      </c>
      <c r="I70" s="59">
        <v>0</v>
      </c>
      <c r="J70" s="59">
        <v>0</v>
      </c>
      <c r="K70" s="59">
        <v>0</v>
      </c>
      <c r="L70" s="59">
        <f t="shared" si="7"/>
        <v>0</v>
      </c>
    </row>
    <row r="71" spans="1:12" ht="25.5">
      <c r="A71" s="53"/>
      <c r="B71" s="150" t="s">
        <v>279</v>
      </c>
      <c r="C71" s="54" t="s">
        <v>270</v>
      </c>
      <c r="D71" s="67">
        <v>930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f t="shared" si="7"/>
        <v>0</v>
      </c>
    </row>
    <row r="72" spans="1:12" ht="25.5">
      <c r="A72" s="45"/>
      <c r="B72" s="151" t="s">
        <v>303</v>
      </c>
      <c r="C72" s="118" t="s">
        <v>285</v>
      </c>
      <c r="D72" s="59">
        <v>0</v>
      </c>
      <c r="E72" s="51">
        <v>9955</v>
      </c>
      <c r="F72" s="59">
        <v>0</v>
      </c>
      <c r="G72" s="59">
        <v>0</v>
      </c>
      <c r="H72" s="59">
        <v>0</v>
      </c>
      <c r="I72" s="59">
        <v>0</v>
      </c>
      <c r="J72" s="51">
        <v>1000</v>
      </c>
      <c r="K72" s="59">
        <v>0</v>
      </c>
      <c r="L72" s="51">
        <f t="shared" si="7"/>
        <v>1000</v>
      </c>
    </row>
    <row r="73" spans="1:12" ht="12.75" customHeight="1">
      <c r="A73" s="45"/>
      <c r="B73" s="151" t="s">
        <v>304</v>
      </c>
      <c r="C73" s="118" t="s">
        <v>286</v>
      </c>
      <c r="D73" s="59">
        <v>0</v>
      </c>
      <c r="E73" s="51">
        <v>3900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f t="shared" si="7"/>
        <v>0</v>
      </c>
    </row>
    <row r="74" spans="1:12" ht="12.75" customHeight="1">
      <c r="A74" s="45"/>
      <c r="B74" s="151" t="s">
        <v>348</v>
      </c>
      <c r="C74" s="118" t="s">
        <v>349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1">
        <v>1000</v>
      </c>
      <c r="K74" s="59">
        <v>0</v>
      </c>
      <c r="L74" s="51">
        <f t="shared" si="7"/>
        <v>1000</v>
      </c>
    </row>
    <row r="75" spans="1:12" ht="12.75" customHeight="1">
      <c r="A75" s="5" t="s">
        <v>14</v>
      </c>
      <c r="B75" s="6">
        <v>44</v>
      </c>
      <c r="C75" s="47" t="s">
        <v>18</v>
      </c>
      <c r="D75" s="48">
        <f aca="true" t="shared" si="8" ref="D75:I75">SUM(D63:D74)</f>
        <v>10422</v>
      </c>
      <c r="E75" s="48">
        <f t="shared" si="8"/>
        <v>29750</v>
      </c>
      <c r="F75" s="48">
        <f t="shared" si="8"/>
        <v>4495</v>
      </c>
      <c r="G75" s="48">
        <f t="shared" si="8"/>
        <v>22999</v>
      </c>
      <c r="H75" s="48">
        <f t="shared" si="8"/>
        <v>8495</v>
      </c>
      <c r="I75" s="48">
        <f t="shared" si="8"/>
        <v>22999</v>
      </c>
      <c r="J75" s="48">
        <f>SUM(J63:J74)</f>
        <v>6361</v>
      </c>
      <c r="K75" s="48">
        <f>SUM(K63:K74)</f>
        <v>22481</v>
      </c>
      <c r="L75" s="48">
        <f>SUM(L63:L74)</f>
        <v>28842</v>
      </c>
    </row>
    <row r="76" spans="3:12" ht="13.5" customHeight="1">
      <c r="C76" s="47"/>
      <c r="D76" s="49"/>
      <c r="E76" s="49"/>
      <c r="F76" s="49"/>
      <c r="G76" s="49"/>
      <c r="H76" s="125"/>
      <c r="I76" s="125"/>
      <c r="J76" s="49"/>
      <c r="K76" s="49"/>
      <c r="L76" s="49"/>
    </row>
    <row r="77" spans="2:12" ht="12.75" customHeight="1">
      <c r="B77" s="6">
        <v>45</v>
      </c>
      <c r="C77" s="47" t="s">
        <v>29</v>
      </c>
      <c r="D77" s="49"/>
      <c r="E77" s="49"/>
      <c r="F77" s="49"/>
      <c r="G77" s="49"/>
      <c r="H77" s="125"/>
      <c r="I77" s="125"/>
      <c r="J77" s="49"/>
      <c r="K77" s="49"/>
      <c r="L77" s="49"/>
    </row>
    <row r="78" spans="2:12" ht="12.75" customHeight="1">
      <c r="B78" s="41" t="s">
        <v>57</v>
      </c>
      <c r="C78" s="39" t="s">
        <v>20</v>
      </c>
      <c r="D78" s="42">
        <v>1201</v>
      </c>
      <c r="E78" s="42">
        <v>23595</v>
      </c>
      <c r="F78" s="51">
        <v>764</v>
      </c>
      <c r="G78" s="49">
        <v>25779</v>
      </c>
      <c r="H78" s="49">
        <v>764</v>
      </c>
      <c r="I78" s="49">
        <v>25779</v>
      </c>
      <c r="J78" s="51">
        <v>1326</v>
      </c>
      <c r="K78" s="49">
        <v>27384</v>
      </c>
      <c r="L78" s="42">
        <f>SUM(J78:K78)</f>
        <v>28710</v>
      </c>
    </row>
    <row r="79" spans="2:12" ht="12.75" customHeight="1">
      <c r="B79" s="41" t="s">
        <v>58</v>
      </c>
      <c r="C79" s="39" t="s">
        <v>52</v>
      </c>
      <c r="D79" s="42">
        <v>1890</v>
      </c>
      <c r="E79" s="44">
        <v>0</v>
      </c>
      <c r="F79" s="51">
        <v>1293</v>
      </c>
      <c r="G79" s="44">
        <v>0</v>
      </c>
      <c r="H79" s="49">
        <v>1293</v>
      </c>
      <c r="I79" s="44">
        <v>0</v>
      </c>
      <c r="J79" s="51">
        <v>1847</v>
      </c>
      <c r="K79" s="44">
        <v>0</v>
      </c>
      <c r="L79" s="43">
        <f>SUM(J79:K79)</f>
        <v>1847</v>
      </c>
    </row>
    <row r="80" spans="2:12" ht="12.75" customHeight="1">
      <c r="B80" s="41" t="s">
        <v>59</v>
      </c>
      <c r="C80" s="39" t="s">
        <v>22</v>
      </c>
      <c r="D80" s="44">
        <v>0</v>
      </c>
      <c r="E80" s="51">
        <v>53</v>
      </c>
      <c r="F80" s="59">
        <v>0</v>
      </c>
      <c r="G80" s="49">
        <v>55</v>
      </c>
      <c r="H80" s="59">
        <v>0</v>
      </c>
      <c r="I80" s="49">
        <v>55</v>
      </c>
      <c r="J80" s="59">
        <v>0</v>
      </c>
      <c r="K80" s="49">
        <v>55</v>
      </c>
      <c r="L80" s="42">
        <f>SUM(J80:K80)</f>
        <v>55</v>
      </c>
    </row>
    <row r="81" spans="2:12" ht="12.75" customHeight="1">
      <c r="B81" s="41" t="s">
        <v>60</v>
      </c>
      <c r="C81" s="39" t="s">
        <v>24</v>
      </c>
      <c r="D81" s="44">
        <v>0</v>
      </c>
      <c r="E81" s="42">
        <v>60</v>
      </c>
      <c r="F81" s="59">
        <v>0</v>
      </c>
      <c r="G81" s="49">
        <v>65</v>
      </c>
      <c r="H81" s="59">
        <v>0</v>
      </c>
      <c r="I81" s="49">
        <v>65</v>
      </c>
      <c r="J81" s="59">
        <v>0</v>
      </c>
      <c r="K81" s="49">
        <v>65</v>
      </c>
      <c r="L81" s="42">
        <f>SUM(J81:K81)</f>
        <v>65</v>
      </c>
    </row>
    <row r="82" spans="1:12" ht="12.75" customHeight="1">
      <c r="A82" s="45" t="s">
        <v>14</v>
      </c>
      <c r="B82" s="64">
        <v>45</v>
      </c>
      <c r="C82" s="47" t="s">
        <v>29</v>
      </c>
      <c r="D82" s="48">
        <f aca="true" t="shared" si="9" ref="D82:L82">SUM(D78:D81)</f>
        <v>3091</v>
      </c>
      <c r="E82" s="48">
        <f>SUM(E78:E81)</f>
        <v>23708</v>
      </c>
      <c r="F82" s="48">
        <f t="shared" si="9"/>
        <v>2057</v>
      </c>
      <c r="G82" s="48">
        <f t="shared" si="9"/>
        <v>25899</v>
      </c>
      <c r="H82" s="48">
        <f t="shared" si="9"/>
        <v>2057</v>
      </c>
      <c r="I82" s="48">
        <f t="shared" si="9"/>
        <v>25899</v>
      </c>
      <c r="J82" s="48">
        <f t="shared" si="9"/>
        <v>3173</v>
      </c>
      <c r="K82" s="48">
        <f>SUM(K78:K81)</f>
        <v>27504</v>
      </c>
      <c r="L82" s="48">
        <f t="shared" si="9"/>
        <v>30677</v>
      </c>
    </row>
    <row r="83" spans="3:12" ht="13.5" customHeight="1">
      <c r="C83" s="47"/>
      <c r="D83" s="49"/>
      <c r="E83" s="59"/>
      <c r="F83" s="49"/>
      <c r="G83" s="49"/>
      <c r="H83" s="125"/>
      <c r="I83" s="125"/>
      <c r="J83" s="49"/>
      <c r="K83" s="49"/>
      <c r="L83" s="49"/>
    </row>
    <row r="84" spans="2:12" ht="12.75" customHeight="1">
      <c r="B84" s="6">
        <v>46</v>
      </c>
      <c r="C84" s="47" t="s">
        <v>34</v>
      </c>
      <c r="D84" s="49"/>
      <c r="E84" s="49"/>
      <c r="F84" s="49"/>
      <c r="G84" s="49"/>
      <c r="H84" s="125"/>
      <c r="I84" s="125"/>
      <c r="J84" s="49"/>
      <c r="K84" s="49"/>
      <c r="L84" s="49"/>
    </row>
    <row r="85" spans="2:12" ht="12.75" customHeight="1">
      <c r="B85" s="41" t="s">
        <v>61</v>
      </c>
      <c r="C85" s="39" t="s">
        <v>20</v>
      </c>
      <c r="D85" s="42">
        <v>3838</v>
      </c>
      <c r="E85" s="42">
        <v>5654</v>
      </c>
      <c r="F85" s="51">
        <v>3035</v>
      </c>
      <c r="G85" s="49">
        <v>5160</v>
      </c>
      <c r="H85" s="49">
        <v>3035</v>
      </c>
      <c r="I85" s="49">
        <v>5160</v>
      </c>
      <c r="J85" s="59">
        <v>0</v>
      </c>
      <c r="K85" s="49">
        <v>5997</v>
      </c>
      <c r="L85" s="42">
        <f>SUM(J85:K85)</f>
        <v>5997</v>
      </c>
    </row>
    <row r="86" spans="2:12" ht="12.75" customHeight="1">
      <c r="B86" s="41" t="s">
        <v>62</v>
      </c>
      <c r="C86" s="39" t="s">
        <v>52</v>
      </c>
      <c r="D86" s="42">
        <v>3530</v>
      </c>
      <c r="E86" s="44">
        <v>0</v>
      </c>
      <c r="F86" s="51">
        <v>2255</v>
      </c>
      <c r="G86" s="44">
        <v>0</v>
      </c>
      <c r="H86" s="49">
        <v>2255</v>
      </c>
      <c r="I86" s="44">
        <v>0</v>
      </c>
      <c r="J86" s="51">
        <v>3175</v>
      </c>
      <c r="K86" s="44">
        <v>0</v>
      </c>
      <c r="L86" s="43">
        <f>SUM(J86:K86)</f>
        <v>3175</v>
      </c>
    </row>
    <row r="87" spans="2:12" ht="12.75" customHeight="1">
      <c r="B87" s="41" t="s">
        <v>63</v>
      </c>
      <c r="C87" s="39" t="s">
        <v>22</v>
      </c>
      <c r="D87" s="44">
        <v>0</v>
      </c>
      <c r="E87" s="51">
        <v>26</v>
      </c>
      <c r="F87" s="59">
        <v>0</v>
      </c>
      <c r="G87" s="49">
        <v>24</v>
      </c>
      <c r="H87" s="59">
        <v>0</v>
      </c>
      <c r="I87" s="49">
        <v>24</v>
      </c>
      <c r="J87" s="59">
        <v>0</v>
      </c>
      <c r="K87" s="49">
        <v>24</v>
      </c>
      <c r="L87" s="42">
        <f>SUM(J87:K87)</f>
        <v>24</v>
      </c>
    </row>
    <row r="88" spans="2:12" ht="12.75" customHeight="1">
      <c r="B88" s="41" t="s">
        <v>64</v>
      </c>
      <c r="C88" s="39" t="s">
        <v>24</v>
      </c>
      <c r="D88" s="44">
        <v>0</v>
      </c>
      <c r="E88" s="42">
        <v>25</v>
      </c>
      <c r="F88" s="59">
        <v>0</v>
      </c>
      <c r="G88" s="49">
        <v>27</v>
      </c>
      <c r="H88" s="59">
        <v>0</v>
      </c>
      <c r="I88" s="49">
        <v>27</v>
      </c>
      <c r="J88" s="59">
        <v>0</v>
      </c>
      <c r="K88" s="49">
        <v>27</v>
      </c>
      <c r="L88" s="42">
        <f>SUM(J88:K88)</f>
        <v>27</v>
      </c>
    </row>
    <row r="89" spans="1:12" ht="12.75" customHeight="1">
      <c r="A89" s="45" t="s">
        <v>14</v>
      </c>
      <c r="B89" s="64">
        <v>46</v>
      </c>
      <c r="C89" s="47" t="s">
        <v>34</v>
      </c>
      <c r="D89" s="48">
        <f aca="true" t="shared" si="10" ref="D89:L89">SUM(D85:D88)</f>
        <v>7368</v>
      </c>
      <c r="E89" s="48">
        <f>SUM(E85:E88)</f>
        <v>5705</v>
      </c>
      <c r="F89" s="48">
        <f t="shared" si="10"/>
        <v>5290</v>
      </c>
      <c r="G89" s="48">
        <f t="shared" si="10"/>
        <v>5211</v>
      </c>
      <c r="H89" s="48">
        <f t="shared" si="10"/>
        <v>5290</v>
      </c>
      <c r="I89" s="48">
        <f t="shared" si="10"/>
        <v>5211</v>
      </c>
      <c r="J89" s="48">
        <f t="shared" si="10"/>
        <v>3175</v>
      </c>
      <c r="K89" s="48">
        <f>SUM(K85:K88)</f>
        <v>6048</v>
      </c>
      <c r="L89" s="48">
        <f t="shared" si="10"/>
        <v>9223</v>
      </c>
    </row>
    <row r="90" spans="1:12" ht="13.5" customHeight="1">
      <c r="A90" s="45"/>
      <c r="B90" s="64"/>
      <c r="C90" s="47"/>
      <c r="D90" s="49"/>
      <c r="E90" s="49"/>
      <c r="F90" s="49"/>
      <c r="G90" s="49"/>
      <c r="H90" s="125"/>
      <c r="I90" s="125"/>
      <c r="J90" s="49"/>
      <c r="K90" s="49"/>
      <c r="L90" s="49"/>
    </row>
    <row r="91" spans="1:12" ht="12.75" customHeight="1">
      <c r="A91" s="45"/>
      <c r="B91" s="64">
        <v>47</v>
      </c>
      <c r="C91" s="47" t="s">
        <v>38</v>
      </c>
      <c r="D91" s="49"/>
      <c r="E91" s="49"/>
      <c r="F91" s="49"/>
      <c r="G91" s="49"/>
      <c r="H91" s="125"/>
      <c r="I91" s="125"/>
      <c r="J91" s="49"/>
      <c r="K91" s="49"/>
      <c r="L91" s="49"/>
    </row>
    <row r="92" spans="2:12" ht="12.75" customHeight="1">
      <c r="B92" s="41" t="s">
        <v>65</v>
      </c>
      <c r="C92" s="39" t="s">
        <v>20</v>
      </c>
      <c r="D92" s="42">
        <v>715</v>
      </c>
      <c r="E92" s="42">
        <v>7837</v>
      </c>
      <c r="F92" s="51">
        <v>711</v>
      </c>
      <c r="G92" s="49">
        <v>9108</v>
      </c>
      <c r="H92" s="49">
        <v>711</v>
      </c>
      <c r="I92" s="49">
        <v>9108</v>
      </c>
      <c r="J92" s="51">
        <v>1299</v>
      </c>
      <c r="K92" s="49">
        <v>11799</v>
      </c>
      <c r="L92" s="42">
        <f>SUM(J92:K92)</f>
        <v>13098</v>
      </c>
    </row>
    <row r="93" spans="2:12" ht="12.75" customHeight="1">
      <c r="B93" s="41" t="s">
        <v>66</v>
      </c>
      <c r="C93" s="39" t="s">
        <v>52</v>
      </c>
      <c r="D93" s="42">
        <v>2000</v>
      </c>
      <c r="E93" s="44">
        <v>0</v>
      </c>
      <c r="F93" s="51">
        <v>1260</v>
      </c>
      <c r="G93" s="44">
        <v>0</v>
      </c>
      <c r="H93" s="49">
        <v>1260</v>
      </c>
      <c r="I93" s="44">
        <v>0</v>
      </c>
      <c r="J93" s="51">
        <v>1794</v>
      </c>
      <c r="K93" s="44">
        <v>0</v>
      </c>
      <c r="L93" s="43">
        <f>SUM(J93:K93)</f>
        <v>1794</v>
      </c>
    </row>
    <row r="94" spans="2:12" ht="12.75" customHeight="1">
      <c r="B94" s="41" t="s">
        <v>67</v>
      </c>
      <c r="C94" s="39" t="s">
        <v>22</v>
      </c>
      <c r="D94" s="44">
        <v>0</v>
      </c>
      <c r="E94" s="51">
        <v>15</v>
      </c>
      <c r="F94" s="59">
        <v>0</v>
      </c>
      <c r="G94" s="49">
        <v>14</v>
      </c>
      <c r="H94" s="59">
        <v>0</v>
      </c>
      <c r="I94" s="49">
        <v>14</v>
      </c>
      <c r="J94" s="59">
        <v>0</v>
      </c>
      <c r="K94" s="49">
        <v>14</v>
      </c>
      <c r="L94" s="42">
        <f>SUM(J94:K94)</f>
        <v>14</v>
      </c>
    </row>
    <row r="95" spans="1:12" ht="12.75" customHeight="1">
      <c r="A95" s="45"/>
      <c r="B95" s="50" t="s">
        <v>68</v>
      </c>
      <c r="C95" s="47" t="s">
        <v>24</v>
      </c>
      <c r="D95" s="59">
        <v>0</v>
      </c>
      <c r="E95" s="42">
        <v>16</v>
      </c>
      <c r="F95" s="59">
        <v>0</v>
      </c>
      <c r="G95" s="49">
        <v>16</v>
      </c>
      <c r="H95" s="59">
        <v>0</v>
      </c>
      <c r="I95" s="49">
        <v>16</v>
      </c>
      <c r="J95" s="59">
        <v>0</v>
      </c>
      <c r="K95" s="49">
        <v>16</v>
      </c>
      <c r="L95" s="49">
        <f>SUM(J95:K95)</f>
        <v>16</v>
      </c>
    </row>
    <row r="96" spans="1:12" ht="12.75">
      <c r="A96" s="45" t="s">
        <v>14</v>
      </c>
      <c r="B96" s="64">
        <v>47</v>
      </c>
      <c r="C96" s="47" t="s">
        <v>38</v>
      </c>
      <c r="D96" s="48">
        <f aca="true" t="shared" si="11" ref="D96:L96">SUM(D92:D95)</f>
        <v>2715</v>
      </c>
      <c r="E96" s="48">
        <f>SUM(E92:E95)</f>
        <v>7868</v>
      </c>
      <c r="F96" s="48">
        <f t="shared" si="11"/>
        <v>1971</v>
      </c>
      <c r="G96" s="48">
        <f t="shared" si="11"/>
        <v>9138</v>
      </c>
      <c r="H96" s="48">
        <f t="shared" si="11"/>
        <v>1971</v>
      </c>
      <c r="I96" s="48">
        <f t="shared" si="11"/>
        <v>9138</v>
      </c>
      <c r="J96" s="48">
        <f t="shared" si="11"/>
        <v>3093</v>
      </c>
      <c r="K96" s="48">
        <f>SUM(K92:K95)</f>
        <v>11829</v>
      </c>
      <c r="L96" s="48">
        <f t="shared" si="11"/>
        <v>14922</v>
      </c>
    </row>
    <row r="97" spans="1:12" ht="12.75">
      <c r="A97" s="45"/>
      <c r="B97" s="64"/>
      <c r="C97" s="47"/>
      <c r="D97" s="49"/>
      <c r="E97" s="49"/>
      <c r="F97" s="49"/>
      <c r="G97" s="49"/>
      <c r="H97" s="125"/>
      <c r="I97" s="125"/>
      <c r="J97" s="49"/>
      <c r="K97" s="49"/>
      <c r="L97" s="49"/>
    </row>
    <row r="98" spans="1:12" ht="13.5" customHeight="1">
      <c r="A98" s="45"/>
      <c r="B98" s="64">
        <v>48</v>
      </c>
      <c r="C98" s="47" t="s">
        <v>43</v>
      </c>
      <c r="D98" s="49"/>
      <c r="E98" s="49"/>
      <c r="F98" s="49"/>
      <c r="G98" s="49"/>
      <c r="H98" s="125"/>
      <c r="I98" s="125"/>
      <c r="J98" s="49"/>
      <c r="K98" s="49"/>
      <c r="L98" s="49"/>
    </row>
    <row r="99" spans="2:12" ht="13.5" customHeight="1">
      <c r="B99" s="41" t="s">
        <v>69</v>
      </c>
      <c r="C99" s="39" t="s">
        <v>20</v>
      </c>
      <c r="D99" s="43">
        <v>463</v>
      </c>
      <c r="E99" s="42">
        <v>7224</v>
      </c>
      <c r="F99" s="51">
        <v>361</v>
      </c>
      <c r="G99" s="49">
        <v>8230</v>
      </c>
      <c r="H99" s="49">
        <v>361</v>
      </c>
      <c r="I99" s="49">
        <v>8230</v>
      </c>
      <c r="J99" s="51">
        <v>851</v>
      </c>
      <c r="K99" s="49">
        <v>8363</v>
      </c>
      <c r="L99" s="42">
        <f>SUM(J99:K99)</f>
        <v>9214</v>
      </c>
    </row>
    <row r="100" spans="2:12" ht="13.5" customHeight="1">
      <c r="B100" s="41" t="s">
        <v>70</v>
      </c>
      <c r="C100" s="39" t="s">
        <v>52</v>
      </c>
      <c r="D100" s="42">
        <v>4150</v>
      </c>
      <c r="E100" s="59">
        <v>0</v>
      </c>
      <c r="F100" s="51">
        <v>2868</v>
      </c>
      <c r="G100" s="44">
        <v>0</v>
      </c>
      <c r="H100" s="49">
        <v>2868</v>
      </c>
      <c r="I100" s="44">
        <v>0</v>
      </c>
      <c r="J100" s="51">
        <v>4148</v>
      </c>
      <c r="K100" s="44">
        <v>0</v>
      </c>
      <c r="L100" s="43">
        <f>SUM(J100:K100)</f>
        <v>4148</v>
      </c>
    </row>
    <row r="101" spans="1:12" ht="13.5" customHeight="1">
      <c r="A101" s="45"/>
      <c r="B101" s="50" t="s">
        <v>71</v>
      </c>
      <c r="C101" s="47" t="s">
        <v>22</v>
      </c>
      <c r="D101" s="59">
        <v>0</v>
      </c>
      <c r="E101" s="49">
        <v>12</v>
      </c>
      <c r="F101" s="59">
        <v>0</v>
      </c>
      <c r="G101" s="49">
        <v>24</v>
      </c>
      <c r="H101" s="59">
        <v>0</v>
      </c>
      <c r="I101" s="49">
        <v>24</v>
      </c>
      <c r="J101" s="59">
        <v>0</v>
      </c>
      <c r="K101" s="49">
        <v>24</v>
      </c>
      <c r="L101" s="49">
        <f>SUM(J101:K101)</f>
        <v>24</v>
      </c>
    </row>
    <row r="102" spans="1:12" ht="13.5" customHeight="1">
      <c r="A102" s="53"/>
      <c r="B102" s="150" t="s">
        <v>72</v>
      </c>
      <c r="C102" s="54" t="s">
        <v>24</v>
      </c>
      <c r="D102" s="56">
        <v>0</v>
      </c>
      <c r="E102" s="55">
        <v>25</v>
      </c>
      <c r="F102" s="56">
        <v>0</v>
      </c>
      <c r="G102" s="55">
        <v>27</v>
      </c>
      <c r="H102" s="56">
        <v>0</v>
      </c>
      <c r="I102" s="55">
        <v>27</v>
      </c>
      <c r="J102" s="56">
        <v>0</v>
      </c>
      <c r="K102" s="55">
        <v>27</v>
      </c>
      <c r="L102" s="55">
        <f>SUM(J102:K102)</f>
        <v>27</v>
      </c>
    </row>
    <row r="103" spans="1:12" ht="14.25" customHeight="1">
      <c r="A103" s="57" t="s">
        <v>14</v>
      </c>
      <c r="B103" s="116">
        <v>48</v>
      </c>
      <c r="C103" s="58" t="s">
        <v>43</v>
      </c>
      <c r="D103" s="67">
        <f aca="true" t="shared" si="12" ref="D103:L103">SUM(D99:D102)</f>
        <v>4613</v>
      </c>
      <c r="E103" s="67">
        <f t="shared" si="12"/>
        <v>7261</v>
      </c>
      <c r="F103" s="67">
        <f t="shared" si="12"/>
        <v>3229</v>
      </c>
      <c r="G103" s="67">
        <f t="shared" si="12"/>
        <v>8281</v>
      </c>
      <c r="H103" s="67">
        <f t="shared" si="12"/>
        <v>3229</v>
      </c>
      <c r="I103" s="67">
        <f t="shared" si="12"/>
        <v>8281</v>
      </c>
      <c r="J103" s="67">
        <f t="shared" si="12"/>
        <v>4999</v>
      </c>
      <c r="K103" s="67">
        <f>SUM(K99:K102)</f>
        <v>8414</v>
      </c>
      <c r="L103" s="67">
        <f t="shared" si="12"/>
        <v>13413</v>
      </c>
    </row>
    <row r="104" spans="1:12" ht="14.25" customHeight="1">
      <c r="A104" s="45" t="s">
        <v>14</v>
      </c>
      <c r="B104" s="64">
        <v>61</v>
      </c>
      <c r="C104" s="47" t="s">
        <v>49</v>
      </c>
      <c r="D104" s="48">
        <f aca="true" t="shared" si="13" ref="D104:L104">D103+D96+D89+D82+D75</f>
        <v>28209</v>
      </c>
      <c r="E104" s="48">
        <f t="shared" si="13"/>
        <v>74292</v>
      </c>
      <c r="F104" s="48">
        <f t="shared" si="13"/>
        <v>17042</v>
      </c>
      <c r="G104" s="48">
        <f t="shared" si="13"/>
        <v>71528</v>
      </c>
      <c r="H104" s="48">
        <f t="shared" si="13"/>
        <v>21042</v>
      </c>
      <c r="I104" s="48">
        <f t="shared" si="13"/>
        <v>71528</v>
      </c>
      <c r="J104" s="48">
        <f t="shared" si="13"/>
        <v>20801</v>
      </c>
      <c r="K104" s="48">
        <f>K103+K96+K89+K82+K75</f>
        <v>76276</v>
      </c>
      <c r="L104" s="48">
        <f t="shared" si="13"/>
        <v>97077</v>
      </c>
    </row>
    <row r="105" spans="1:12" ht="15" customHeight="1">
      <c r="A105" s="45"/>
      <c r="B105" s="64"/>
      <c r="C105" s="47"/>
      <c r="D105" s="49"/>
      <c r="E105" s="49"/>
      <c r="F105" s="49"/>
      <c r="G105" s="49"/>
      <c r="H105" s="125"/>
      <c r="I105" s="125"/>
      <c r="J105" s="49"/>
      <c r="K105" s="49"/>
      <c r="L105" s="49"/>
    </row>
    <row r="106" spans="2:12" ht="25.5">
      <c r="B106" s="6">
        <v>62</v>
      </c>
      <c r="C106" s="39" t="s">
        <v>235</v>
      </c>
      <c r="D106" s="42"/>
      <c r="E106" s="42"/>
      <c r="F106" s="42"/>
      <c r="G106" s="42"/>
      <c r="H106" s="123"/>
      <c r="I106" s="123"/>
      <c r="J106" s="42"/>
      <c r="K106" s="42"/>
      <c r="L106" s="42"/>
    </row>
    <row r="107" spans="1:12" s="52" customFormat="1" ht="13.5" customHeight="1">
      <c r="A107" s="45"/>
      <c r="B107" s="50" t="s">
        <v>73</v>
      </c>
      <c r="C107" s="47" t="s">
        <v>74</v>
      </c>
      <c r="D107" s="49">
        <v>499</v>
      </c>
      <c r="E107" s="59">
        <v>0</v>
      </c>
      <c r="F107" s="49">
        <v>500</v>
      </c>
      <c r="G107" s="59">
        <v>0</v>
      </c>
      <c r="H107" s="49">
        <v>500</v>
      </c>
      <c r="I107" s="59">
        <v>0</v>
      </c>
      <c r="J107" s="49">
        <v>500</v>
      </c>
      <c r="K107" s="59">
        <v>0</v>
      </c>
      <c r="L107" s="49">
        <f>SUM(J107:K107)</f>
        <v>500</v>
      </c>
    </row>
    <row r="108" spans="2:12" ht="25.5">
      <c r="B108" s="41" t="s">
        <v>75</v>
      </c>
      <c r="C108" s="39" t="s">
        <v>223</v>
      </c>
      <c r="D108" s="49">
        <v>1066</v>
      </c>
      <c r="E108" s="59">
        <v>0</v>
      </c>
      <c r="F108" s="49">
        <v>1000</v>
      </c>
      <c r="G108" s="59">
        <v>0</v>
      </c>
      <c r="H108" s="49">
        <v>1000</v>
      </c>
      <c r="I108" s="59">
        <v>0</v>
      </c>
      <c r="J108" s="49">
        <v>1000</v>
      </c>
      <c r="K108" s="59">
        <v>0</v>
      </c>
      <c r="L108" s="42">
        <f>SUM(J108:K108)</f>
        <v>1000</v>
      </c>
    </row>
    <row r="109" spans="2:12" ht="25.5">
      <c r="B109" s="41" t="s">
        <v>216</v>
      </c>
      <c r="C109" s="47" t="s">
        <v>234</v>
      </c>
      <c r="D109" s="49">
        <v>4898</v>
      </c>
      <c r="E109" s="59">
        <v>0</v>
      </c>
      <c r="F109" s="49">
        <v>1779</v>
      </c>
      <c r="G109" s="59">
        <v>0</v>
      </c>
      <c r="H109" s="49">
        <v>1779</v>
      </c>
      <c r="I109" s="59">
        <v>0</v>
      </c>
      <c r="J109" s="49">
        <v>7500</v>
      </c>
      <c r="K109" s="59">
        <v>0</v>
      </c>
      <c r="L109" s="49">
        <f>SUM(J109:K109)</f>
        <v>7500</v>
      </c>
    </row>
    <row r="110" spans="2:12" ht="25.5">
      <c r="B110" s="151" t="s">
        <v>300</v>
      </c>
      <c r="C110" s="118" t="s">
        <v>301</v>
      </c>
      <c r="D110" s="51">
        <v>400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1">
        <v>400</v>
      </c>
      <c r="K110" s="59">
        <v>0</v>
      </c>
      <c r="L110" s="51">
        <f>SUM(J110:K110)</f>
        <v>400</v>
      </c>
    </row>
    <row r="111" spans="2:12" ht="25.5">
      <c r="B111" s="152" t="s">
        <v>340</v>
      </c>
      <c r="C111" s="141" t="s">
        <v>339</v>
      </c>
      <c r="D111" s="59">
        <v>0</v>
      </c>
      <c r="E111" s="59">
        <v>0</v>
      </c>
      <c r="F111" s="59">
        <v>0</v>
      </c>
      <c r="G111" s="59">
        <v>0</v>
      </c>
      <c r="H111" s="51">
        <v>855</v>
      </c>
      <c r="I111" s="59">
        <v>0</v>
      </c>
      <c r="J111" s="51">
        <v>855</v>
      </c>
      <c r="K111" s="59">
        <v>0</v>
      </c>
      <c r="L111" s="51">
        <f>SUM(J111:K111)</f>
        <v>855</v>
      </c>
    </row>
    <row r="112" spans="1:12" ht="25.5">
      <c r="A112" s="45" t="s">
        <v>14</v>
      </c>
      <c r="B112" s="64">
        <v>62</v>
      </c>
      <c r="C112" s="47" t="s">
        <v>235</v>
      </c>
      <c r="D112" s="69">
        <f aca="true" t="shared" si="14" ref="D112:L112">SUM(D107:D111)</f>
        <v>6863</v>
      </c>
      <c r="E112" s="70">
        <f t="shared" si="14"/>
        <v>0</v>
      </c>
      <c r="F112" s="69">
        <f t="shared" si="14"/>
        <v>3279</v>
      </c>
      <c r="G112" s="70">
        <f t="shared" si="14"/>
        <v>0</v>
      </c>
      <c r="H112" s="69">
        <f t="shared" si="14"/>
        <v>4134</v>
      </c>
      <c r="I112" s="70">
        <f t="shared" si="14"/>
        <v>0</v>
      </c>
      <c r="J112" s="69">
        <f t="shared" si="14"/>
        <v>10255</v>
      </c>
      <c r="K112" s="70">
        <f t="shared" si="14"/>
        <v>0</v>
      </c>
      <c r="L112" s="69">
        <f t="shared" si="14"/>
        <v>10255</v>
      </c>
    </row>
    <row r="113" spans="1:12" ht="25.5">
      <c r="A113" s="45" t="s">
        <v>14</v>
      </c>
      <c r="B113" s="60">
        <v>0.101</v>
      </c>
      <c r="C113" s="63" t="s">
        <v>257</v>
      </c>
      <c r="D113" s="69">
        <f aca="true" t="shared" si="15" ref="D113:L113">D112+D104</f>
        <v>35072</v>
      </c>
      <c r="E113" s="69">
        <f t="shared" si="15"/>
        <v>74292</v>
      </c>
      <c r="F113" s="69">
        <f t="shared" si="15"/>
        <v>20321</v>
      </c>
      <c r="G113" s="69">
        <f t="shared" si="15"/>
        <v>71528</v>
      </c>
      <c r="H113" s="69">
        <f t="shared" si="15"/>
        <v>25176</v>
      </c>
      <c r="I113" s="69">
        <f t="shared" si="15"/>
        <v>71528</v>
      </c>
      <c r="J113" s="69">
        <f t="shared" si="15"/>
        <v>31056</v>
      </c>
      <c r="K113" s="69">
        <f t="shared" si="15"/>
        <v>76276</v>
      </c>
      <c r="L113" s="69">
        <f t="shared" si="15"/>
        <v>107332</v>
      </c>
    </row>
    <row r="114" spans="1:12" ht="15" customHeight="1">
      <c r="A114" s="45"/>
      <c r="B114" s="60"/>
      <c r="C114" s="63"/>
      <c r="D114" s="49"/>
      <c r="E114" s="49"/>
      <c r="F114" s="49"/>
      <c r="G114" s="49"/>
      <c r="H114" s="125"/>
      <c r="I114" s="125"/>
      <c r="J114" s="49"/>
      <c r="K114" s="49"/>
      <c r="L114" s="49"/>
    </row>
    <row r="115" spans="1:12" ht="14.25" customHeight="1">
      <c r="A115" s="45"/>
      <c r="B115" s="60">
        <v>0.102</v>
      </c>
      <c r="C115" s="63" t="s">
        <v>76</v>
      </c>
      <c r="D115" s="42"/>
      <c r="E115" s="42"/>
      <c r="F115" s="42"/>
      <c r="G115" s="42"/>
      <c r="H115" s="123"/>
      <c r="I115" s="123"/>
      <c r="J115" s="42"/>
      <c r="K115" s="42"/>
      <c r="L115" s="42"/>
    </row>
    <row r="116" spans="1:12" ht="14.25" customHeight="1">
      <c r="A116" s="45"/>
      <c r="B116" s="64">
        <v>63</v>
      </c>
      <c r="C116" s="47" t="s">
        <v>77</v>
      </c>
      <c r="D116" s="42"/>
      <c r="E116" s="42"/>
      <c r="F116" s="42"/>
      <c r="G116" s="42"/>
      <c r="H116" s="123"/>
      <c r="I116" s="123"/>
      <c r="J116" s="42"/>
      <c r="K116" s="42"/>
      <c r="L116" s="42"/>
    </row>
    <row r="117" spans="2:12" ht="14.25" customHeight="1">
      <c r="B117" s="6">
        <v>44</v>
      </c>
      <c r="C117" s="39" t="s">
        <v>18</v>
      </c>
      <c r="D117" s="42"/>
      <c r="E117" s="42"/>
      <c r="F117" s="42"/>
      <c r="G117" s="42"/>
      <c r="H117" s="123"/>
      <c r="I117" s="123"/>
      <c r="J117" s="42"/>
      <c r="K117" s="42"/>
      <c r="L117" s="42"/>
    </row>
    <row r="118" spans="2:12" ht="14.25" customHeight="1">
      <c r="B118" s="41" t="s">
        <v>78</v>
      </c>
      <c r="C118" s="39" t="s">
        <v>20</v>
      </c>
      <c r="D118" s="42">
        <v>1052</v>
      </c>
      <c r="E118" s="42">
        <v>5527</v>
      </c>
      <c r="F118" s="43">
        <v>459</v>
      </c>
      <c r="G118" s="42">
        <v>8494</v>
      </c>
      <c r="H118" s="42">
        <v>459</v>
      </c>
      <c r="I118" s="42">
        <v>8494</v>
      </c>
      <c r="J118" s="43">
        <v>738</v>
      </c>
      <c r="K118" s="42">
        <v>6581</v>
      </c>
      <c r="L118" s="42">
        <f aca="true" t="shared" si="16" ref="L118:L125">SUM(J118:K118)</f>
        <v>7319</v>
      </c>
    </row>
    <row r="119" spans="2:12" ht="14.25" customHeight="1">
      <c r="B119" s="41" t="s">
        <v>350</v>
      </c>
      <c r="C119" s="39" t="s">
        <v>52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3">
        <v>2000</v>
      </c>
      <c r="K119" s="44">
        <v>0</v>
      </c>
      <c r="L119" s="42">
        <f t="shared" si="16"/>
        <v>2000</v>
      </c>
    </row>
    <row r="120" spans="2:12" ht="14.25" customHeight="1">
      <c r="B120" s="41" t="s">
        <v>79</v>
      </c>
      <c r="C120" s="39" t="s">
        <v>22</v>
      </c>
      <c r="D120" s="44">
        <v>0</v>
      </c>
      <c r="E120" s="42">
        <v>10</v>
      </c>
      <c r="F120" s="44">
        <v>0</v>
      </c>
      <c r="G120" s="42">
        <v>15</v>
      </c>
      <c r="H120" s="44">
        <v>0</v>
      </c>
      <c r="I120" s="42">
        <v>15</v>
      </c>
      <c r="J120" s="44">
        <v>0</v>
      </c>
      <c r="K120" s="42">
        <v>15</v>
      </c>
      <c r="L120" s="42">
        <f t="shared" si="16"/>
        <v>15</v>
      </c>
    </row>
    <row r="121" spans="2:12" ht="14.25" customHeight="1">
      <c r="B121" s="41" t="s">
        <v>80</v>
      </c>
      <c r="C121" s="39" t="s">
        <v>24</v>
      </c>
      <c r="D121" s="44">
        <v>0</v>
      </c>
      <c r="E121" s="42">
        <v>25</v>
      </c>
      <c r="F121" s="44">
        <v>0</v>
      </c>
      <c r="G121" s="42">
        <v>28</v>
      </c>
      <c r="H121" s="44">
        <v>0</v>
      </c>
      <c r="I121" s="42">
        <v>28</v>
      </c>
      <c r="J121" s="44">
        <v>0</v>
      </c>
      <c r="K121" s="42">
        <v>28</v>
      </c>
      <c r="L121" s="42">
        <f t="shared" si="16"/>
        <v>28</v>
      </c>
    </row>
    <row r="122" spans="1:12" ht="14.25" customHeight="1">
      <c r="A122" s="45"/>
      <c r="B122" s="50" t="s">
        <v>81</v>
      </c>
      <c r="C122" s="47" t="s">
        <v>102</v>
      </c>
      <c r="D122" s="43">
        <v>1</v>
      </c>
      <c r="E122" s="44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f t="shared" si="16"/>
        <v>0</v>
      </c>
    </row>
    <row r="123" spans="1:12" ht="14.25" customHeight="1">
      <c r="A123" s="45"/>
      <c r="B123" s="50" t="s">
        <v>271</v>
      </c>
      <c r="C123" s="47" t="s">
        <v>272</v>
      </c>
      <c r="D123" s="51">
        <v>5000</v>
      </c>
      <c r="E123" s="59">
        <v>0</v>
      </c>
      <c r="F123" s="51">
        <v>1000</v>
      </c>
      <c r="G123" s="59">
        <v>0</v>
      </c>
      <c r="H123" s="51">
        <v>1000</v>
      </c>
      <c r="I123" s="59">
        <v>0</v>
      </c>
      <c r="J123" s="51">
        <v>10000</v>
      </c>
      <c r="K123" s="59">
        <v>0</v>
      </c>
      <c r="L123" s="51">
        <f t="shared" si="16"/>
        <v>10000</v>
      </c>
    </row>
    <row r="124" spans="1:12" ht="14.25" customHeight="1">
      <c r="A124" s="45"/>
      <c r="B124" s="151" t="s">
        <v>318</v>
      </c>
      <c r="C124" s="118" t="s">
        <v>287</v>
      </c>
      <c r="D124" s="59">
        <v>0</v>
      </c>
      <c r="E124" s="51">
        <v>4996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1">
        <v>6000</v>
      </c>
      <c r="L124" s="51">
        <f t="shared" si="16"/>
        <v>6000</v>
      </c>
    </row>
    <row r="125" spans="1:12" ht="14.25" customHeight="1">
      <c r="A125" s="45"/>
      <c r="B125" s="151" t="s">
        <v>351</v>
      </c>
      <c r="C125" s="118" t="s">
        <v>352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1">
        <v>2000</v>
      </c>
      <c r="K125" s="59">
        <v>0</v>
      </c>
      <c r="L125" s="51">
        <f t="shared" si="16"/>
        <v>2000</v>
      </c>
    </row>
    <row r="126" spans="1:12" ht="14.25" customHeight="1">
      <c r="A126" s="53" t="s">
        <v>14</v>
      </c>
      <c r="B126" s="68">
        <v>44</v>
      </c>
      <c r="C126" s="54" t="s">
        <v>18</v>
      </c>
      <c r="D126" s="48">
        <f aca="true" t="shared" si="17" ref="D126:L126">SUM(D118:D125)</f>
        <v>6053</v>
      </c>
      <c r="E126" s="48">
        <f>SUM(E118:E125)</f>
        <v>10558</v>
      </c>
      <c r="F126" s="48">
        <f t="shared" si="17"/>
        <v>1459</v>
      </c>
      <c r="G126" s="48">
        <f t="shared" si="17"/>
        <v>8537</v>
      </c>
      <c r="H126" s="48">
        <f t="shared" si="17"/>
        <v>1459</v>
      </c>
      <c r="I126" s="48">
        <f t="shared" si="17"/>
        <v>8537</v>
      </c>
      <c r="J126" s="48">
        <f t="shared" si="17"/>
        <v>14738</v>
      </c>
      <c r="K126" s="48">
        <f>SUM(K118:K125)</f>
        <v>12624</v>
      </c>
      <c r="L126" s="48">
        <f t="shared" si="17"/>
        <v>27362</v>
      </c>
    </row>
    <row r="127" spans="1:12" ht="12.75">
      <c r="A127" s="45"/>
      <c r="B127" s="64"/>
      <c r="C127" s="47"/>
      <c r="D127" s="42"/>
      <c r="E127" s="49"/>
      <c r="F127" s="49"/>
      <c r="G127" s="49"/>
      <c r="H127" s="125"/>
      <c r="I127" s="125"/>
      <c r="J127" s="49"/>
      <c r="K127" s="49"/>
      <c r="L127" s="49"/>
    </row>
    <row r="128" spans="1:12" ht="12.75" customHeight="1">
      <c r="A128" s="45"/>
      <c r="B128" s="64">
        <v>45</v>
      </c>
      <c r="C128" s="47" t="s">
        <v>29</v>
      </c>
      <c r="D128" s="49"/>
      <c r="E128" s="49"/>
      <c r="F128" s="49"/>
      <c r="G128" s="49"/>
      <c r="H128" s="125"/>
      <c r="I128" s="125"/>
      <c r="J128" s="49"/>
      <c r="K128" s="49"/>
      <c r="L128" s="49"/>
    </row>
    <row r="129" spans="1:12" ht="12.75" customHeight="1">
      <c r="A129" s="45"/>
      <c r="B129" s="50" t="s">
        <v>82</v>
      </c>
      <c r="C129" s="47" t="s">
        <v>20</v>
      </c>
      <c r="D129" s="49">
        <v>462</v>
      </c>
      <c r="E129" s="49">
        <v>20310</v>
      </c>
      <c r="F129" s="51">
        <v>351</v>
      </c>
      <c r="G129" s="49">
        <v>23462</v>
      </c>
      <c r="H129" s="49">
        <v>351</v>
      </c>
      <c r="I129" s="49">
        <v>23462</v>
      </c>
      <c r="J129" s="51">
        <v>571</v>
      </c>
      <c r="K129" s="49">
        <v>27953</v>
      </c>
      <c r="L129" s="49">
        <f>SUM(J129:K129)</f>
        <v>28524</v>
      </c>
    </row>
    <row r="130" spans="1:12" ht="12.75" customHeight="1">
      <c r="A130" s="45"/>
      <c r="B130" s="50" t="s">
        <v>83</v>
      </c>
      <c r="C130" s="47" t="s">
        <v>52</v>
      </c>
      <c r="D130" s="49">
        <v>1992</v>
      </c>
      <c r="E130" s="51">
        <v>51</v>
      </c>
      <c r="F130" s="51">
        <v>966</v>
      </c>
      <c r="G130" s="59">
        <v>0</v>
      </c>
      <c r="H130" s="49">
        <v>966</v>
      </c>
      <c r="I130" s="59">
        <v>0</v>
      </c>
      <c r="J130" s="51">
        <v>1472</v>
      </c>
      <c r="K130" s="59">
        <v>0</v>
      </c>
      <c r="L130" s="51">
        <f>SUM(J130:K130)</f>
        <v>1472</v>
      </c>
    </row>
    <row r="131" spans="1:12" ht="12.75" customHeight="1">
      <c r="A131" s="45"/>
      <c r="B131" s="50" t="s">
        <v>84</v>
      </c>
      <c r="C131" s="47" t="s">
        <v>22</v>
      </c>
      <c r="D131" s="59">
        <v>0</v>
      </c>
      <c r="E131" s="49">
        <v>9</v>
      </c>
      <c r="F131" s="59">
        <v>0</v>
      </c>
      <c r="G131" s="51">
        <v>55</v>
      </c>
      <c r="H131" s="59">
        <v>0</v>
      </c>
      <c r="I131" s="49">
        <v>55</v>
      </c>
      <c r="J131" s="59">
        <v>0</v>
      </c>
      <c r="K131" s="51">
        <v>55</v>
      </c>
      <c r="L131" s="49">
        <f>SUM(J131:K131)</f>
        <v>55</v>
      </c>
    </row>
    <row r="132" spans="1:12" ht="12.75" customHeight="1">
      <c r="A132" s="45"/>
      <c r="B132" s="50" t="s">
        <v>85</v>
      </c>
      <c r="C132" s="47" t="s">
        <v>24</v>
      </c>
      <c r="D132" s="59">
        <v>0</v>
      </c>
      <c r="E132" s="59">
        <v>0</v>
      </c>
      <c r="F132" s="59">
        <v>0</v>
      </c>
      <c r="G132" s="49">
        <v>11</v>
      </c>
      <c r="H132" s="59">
        <v>0</v>
      </c>
      <c r="I132" s="49">
        <v>11</v>
      </c>
      <c r="J132" s="59">
        <v>0</v>
      </c>
      <c r="K132" s="49">
        <v>11</v>
      </c>
      <c r="L132" s="49">
        <f>SUM(J132:K132)</f>
        <v>11</v>
      </c>
    </row>
    <row r="133" spans="1:12" ht="12.75" customHeight="1">
      <c r="A133" s="45" t="s">
        <v>14</v>
      </c>
      <c r="B133" s="64">
        <v>45</v>
      </c>
      <c r="C133" s="47" t="s">
        <v>29</v>
      </c>
      <c r="D133" s="48">
        <f aca="true" t="shared" si="18" ref="D133:L133">SUM(D129:D132)</f>
        <v>2454</v>
      </c>
      <c r="E133" s="48">
        <f t="shared" si="18"/>
        <v>20370</v>
      </c>
      <c r="F133" s="48">
        <f t="shared" si="18"/>
        <v>1317</v>
      </c>
      <c r="G133" s="48">
        <f t="shared" si="18"/>
        <v>23528</v>
      </c>
      <c r="H133" s="48">
        <f t="shared" si="18"/>
        <v>1317</v>
      </c>
      <c r="I133" s="48">
        <f t="shared" si="18"/>
        <v>23528</v>
      </c>
      <c r="J133" s="48">
        <f t="shared" si="18"/>
        <v>2043</v>
      </c>
      <c r="K133" s="48">
        <f>SUM(K129:K132)</f>
        <v>28019</v>
      </c>
      <c r="L133" s="48">
        <f t="shared" si="18"/>
        <v>30062</v>
      </c>
    </row>
    <row r="134" spans="1:12" ht="10.5" customHeight="1">
      <c r="A134" s="45"/>
      <c r="B134" s="64"/>
      <c r="C134" s="47"/>
      <c r="D134" s="42"/>
      <c r="E134" s="49"/>
      <c r="F134" s="49"/>
      <c r="G134" s="49"/>
      <c r="H134" s="125"/>
      <c r="I134" s="125"/>
      <c r="J134" s="49"/>
      <c r="K134" s="49"/>
      <c r="L134" s="49"/>
    </row>
    <row r="135" spans="2:12" ht="13.5" customHeight="1">
      <c r="B135" s="6">
        <v>46</v>
      </c>
      <c r="C135" s="39" t="s">
        <v>34</v>
      </c>
      <c r="D135" s="42"/>
      <c r="E135" s="49"/>
      <c r="F135" s="49"/>
      <c r="G135" s="49"/>
      <c r="H135" s="125"/>
      <c r="I135" s="125"/>
      <c r="J135" s="49"/>
      <c r="K135" s="49"/>
      <c r="L135" s="49"/>
    </row>
    <row r="136" spans="2:12" ht="13.5" customHeight="1">
      <c r="B136" s="41" t="s">
        <v>86</v>
      </c>
      <c r="C136" s="39" t="s">
        <v>20</v>
      </c>
      <c r="D136" s="59">
        <v>0</v>
      </c>
      <c r="E136" s="42">
        <v>3049</v>
      </c>
      <c r="F136" s="59">
        <v>0</v>
      </c>
      <c r="G136" s="49">
        <v>3558</v>
      </c>
      <c r="H136" s="59">
        <v>0</v>
      </c>
      <c r="I136" s="49">
        <v>3558</v>
      </c>
      <c r="J136" s="59">
        <v>0</v>
      </c>
      <c r="K136" s="49">
        <v>4245</v>
      </c>
      <c r="L136" s="42">
        <f>SUM(J136:K136)</f>
        <v>4245</v>
      </c>
    </row>
    <row r="137" spans="2:12" ht="13.5" customHeight="1">
      <c r="B137" s="41" t="s">
        <v>87</v>
      </c>
      <c r="C137" s="39" t="s">
        <v>52</v>
      </c>
      <c r="D137" s="42">
        <v>3904</v>
      </c>
      <c r="E137" s="44">
        <v>0</v>
      </c>
      <c r="F137" s="51">
        <v>1502</v>
      </c>
      <c r="G137" s="44">
        <v>0</v>
      </c>
      <c r="H137" s="49">
        <v>1502</v>
      </c>
      <c r="I137" s="44">
        <v>0</v>
      </c>
      <c r="J137" s="51">
        <v>2159</v>
      </c>
      <c r="K137" s="44">
        <v>0</v>
      </c>
      <c r="L137" s="43">
        <f>SUM(J137:K137)</f>
        <v>2159</v>
      </c>
    </row>
    <row r="138" spans="1:12" ht="13.5" customHeight="1">
      <c r="A138" s="45"/>
      <c r="B138" s="50" t="s">
        <v>88</v>
      </c>
      <c r="C138" s="47" t="s">
        <v>22</v>
      </c>
      <c r="D138" s="59">
        <v>0</v>
      </c>
      <c r="E138" s="43">
        <v>14</v>
      </c>
      <c r="F138" s="59">
        <v>0</v>
      </c>
      <c r="G138" s="51">
        <v>15</v>
      </c>
      <c r="H138" s="59">
        <v>0</v>
      </c>
      <c r="I138" s="49">
        <v>15</v>
      </c>
      <c r="J138" s="59">
        <v>0</v>
      </c>
      <c r="K138" s="51">
        <v>15</v>
      </c>
      <c r="L138" s="49">
        <f>SUM(J138:K138)</f>
        <v>15</v>
      </c>
    </row>
    <row r="139" spans="1:12" ht="13.5" customHeight="1">
      <c r="A139" s="45"/>
      <c r="B139" s="50" t="s">
        <v>89</v>
      </c>
      <c r="C139" s="47" t="s">
        <v>24</v>
      </c>
      <c r="D139" s="59">
        <v>0</v>
      </c>
      <c r="E139" s="51">
        <v>10</v>
      </c>
      <c r="F139" s="59">
        <v>0</v>
      </c>
      <c r="G139" s="49">
        <v>11</v>
      </c>
      <c r="H139" s="59">
        <v>0</v>
      </c>
      <c r="I139" s="49">
        <v>11</v>
      </c>
      <c r="J139" s="59">
        <v>0</v>
      </c>
      <c r="K139" s="49">
        <v>11</v>
      </c>
      <c r="L139" s="49">
        <f>SUM(J139:K139)</f>
        <v>11</v>
      </c>
    </row>
    <row r="140" spans="1:12" ht="13.5" customHeight="1">
      <c r="A140" s="5" t="s">
        <v>14</v>
      </c>
      <c r="B140" s="6">
        <v>46</v>
      </c>
      <c r="C140" s="39" t="s">
        <v>34</v>
      </c>
      <c r="D140" s="48">
        <f aca="true" t="shared" si="19" ref="D140:L140">SUM(D136:D139)</f>
        <v>3904</v>
      </c>
      <c r="E140" s="48">
        <f>SUM(E136:E139)</f>
        <v>3073</v>
      </c>
      <c r="F140" s="48">
        <f t="shared" si="19"/>
        <v>1502</v>
      </c>
      <c r="G140" s="48">
        <f t="shared" si="19"/>
        <v>3584</v>
      </c>
      <c r="H140" s="48">
        <f t="shared" si="19"/>
        <v>1502</v>
      </c>
      <c r="I140" s="48">
        <f t="shared" si="19"/>
        <v>3584</v>
      </c>
      <c r="J140" s="48">
        <f t="shared" si="19"/>
        <v>2159</v>
      </c>
      <c r="K140" s="48">
        <f>SUM(K136:K139)</f>
        <v>4271</v>
      </c>
      <c r="L140" s="48">
        <f t="shared" si="19"/>
        <v>6430</v>
      </c>
    </row>
    <row r="141" spans="3:12" ht="10.5" customHeight="1">
      <c r="C141" s="39"/>
      <c r="D141" s="42"/>
      <c r="E141" s="49"/>
      <c r="F141" s="49"/>
      <c r="G141" s="49"/>
      <c r="H141" s="125"/>
      <c r="I141" s="125"/>
      <c r="J141" s="49"/>
      <c r="K141" s="49"/>
      <c r="L141" s="49"/>
    </row>
    <row r="142" spans="2:12" ht="13.5" customHeight="1">
      <c r="B142" s="6">
        <v>47</v>
      </c>
      <c r="C142" s="39" t="s">
        <v>38</v>
      </c>
      <c r="D142" s="42"/>
      <c r="E142" s="49"/>
      <c r="F142" s="49"/>
      <c r="G142" s="49"/>
      <c r="H142" s="125"/>
      <c r="I142" s="125"/>
      <c r="J142" s="49"/>
      <c r="K142" s="49"/>
      <c r="L142" s="49"/>
    </row>
    <row r="143" spans="2:12" ht="13.5" customHeight="1">
      <c r="B143" s="41" t="s">
        <v>90</v>
      </c>
      <c r="C143" s="39" t="s">
        <v>20</v>
      </c>
      <c r="D143" s="42">
        <v>664</v>
      </c>
      <c r="E143" s="42">
        <v>2376</v>
      </c>
      <c r="F143" s="51">
        <v>486</v>
      </c>
      <c r="G143" s="49">
        <v>3072</v>
      </c>
      <c r="H143" s="49">
        <v>486</v>
      </c>
      <c r="I143" s="49">
        <v>3072</v>
      </c>
      <c r="J143" s="51">
        <v>882</v>
      </c>
      <c r="K143" s="49">
        <v>4946</v>
      </c>
      <c r="L143" s="42">
        <f>SUM(J143:K143)</f>
        <v>5828</v>
      </c>
    </row>
    <row r="144" spans="2:12" ht="13.5" customHeight="1">
      <c r="B144" s="41" t="s">
        <v>91</v>
      </c>
      <c r="C144" s="39" t="s">
        <v>52</v>
      </c>
      <c r="D144" s="42">
        <v>1061</v>
      </c>
      <c r="E144" s="44">
        <v>0</v>
      </c>
      <c r="F144" s="51">
        <v>150</v>
      </c>
      <c r="G144" s="44">
        <v>0</v>
      </c>
      <c r="H144" s="49">
        <v>150</v>
      </c>
      <c r="I144" s="44">
        <v>0</v>
      </c>
      <c r="J144" s="51">
        <v>216</v>
      </c>
      <c r="K144" s="44">
        <v>0</v>
      </c>
      <c r="L144" s="43">
        <f>SUM(J144:K144)</f>
        <v>216</v>
      </c>
    </row>
    <row r="145" spans="2:12" ht="13.5" customHeight="1">
      <c r="B145" s="41" t="s">
        <v>92</v>
      </c>
      <c r="C145" s="39" t="s">
        <v>22</v>
      </c>
      <c r="D145" s="44">
        <v>0</v>
      </c>
      <c r="E145" s="51">
        <v>7</v>
      </c>
      <c r="F145" s="59">
        <v>0</v>
      </c>
      <c r="G145" s="49">
        <v>8</v>
      </c>
      <c r="H145" s="59">
        <v>0</v>
      </c>
      <c r="I145" s="49">
        <v>8</v>
      </c>
      <c r="J145" s="59">
        <v>0</v>
      </c>
      <c r="K145" s="49">
        <v>8</v>
      </c>
      <c r="L145" s="42">
        <f>SUM(J145:K145)</f>
        <v>8</v>
      </c>
    </row>
    <row r="146" spans="1:12" ht="13.5" customHeight="1">
      <c r="A146" s="45"/>
      <c r="B146" s="50" t="s">
        <v>93</v>
      </c>
      <c r="C146" s="47" t="s">
        <v>24</v>
      </c>
      <c r="D146" s="44">
        <v>0</v>
      </c>
      <c r="E146" s="42">
        <v>10</v>
      </c>
      <c r="F146" s="59">
        <v>0</v>
      </c>
      <c r="G146" s="49">
        <v>10</v>
      </c>
      <c r="H146" s="59">
        <v>0</v>
      </c>
      <c r="I146" s="49">
        <v>10</v>
      </c>
      <c r="J146" s="59">
        <v>0</v>
      </c>
      <c r="K146" s="49">
        <v>10</v>
      </c>
      <c r="L146" s="42">
        <f>SUM(J146:K146)</f>
        <v>10</v>
      </c>
    </row>
    <row r="147" spans="1:12" ht="13.5" customHeight="1">
      <c r="A147" s="45" t="s">
        <v>14</v>
      </c>
      <c r="B147" s="64">
        <v>47</v>
      </c>
      <c r="C147" s="47" t="s">
        <v>38</v>
      </c>
      <c r="D147" s="48">
        <f aca="true" t="shared" si="20" ref="D147:I147">SUM(D143:D146)</f>
        <v>1725</v>
      </c>
      <c r="E147" s="48">
        <f>SUM(E143:E146)</f>
        <v>2393</v>
      </c>
      <c r="F147" s="48">
        <f t="shared" si="20"/>
        <v>636</v>
      </c>
      <c r="G147" s="48">
        <f t="shared" si="20"/>
        <v>3090</v>
      </c>
      <c r="H147" s="48">
        <f t="shared" si="20"/>
        <v>636</v>
      </c>
      <c r="I147" s="48">
        <f t="shared" si="20"/>
        <v>3090</v>
      </c>
      <c r="J147" s="48">
        <f>SUM(J143:J146)</f>
        <v>1098</v>
      </c>
      <c r="K147" s="48">
        <f>SUM(K143:K146)</f>
        <v>4964</v>
      </c>
      <c r="L147" s="48">
        <f>SUM(L143:L146)</f>
        <v>6062</v>
      </c>
    </row>
    <row r="148" spans="3:12" ht="10.5" customHeight="1">
      <c r="C148" s="39"/>
      <c r="D148" s="42"/>
      <c r="E148" s="49"/>
      <c r="F148" s="49"/>
      <c r="G148" s="49"/>
      <c r="H148" s="125"/>
      <c r="I148" s="125"/>
      <c r="J148" s="49"/>
      <c r="K148" s="49"/>
      <c r="L148" s="49"/>
    </row>
    <row r="149" spans="1:12" ht="13.5" customHeight="1">
      <c r="A149" s="45"/>
      <c r="B149" s="64">
        <v>48</v>
      </c>
      <c r="C149" s="47" t="s">
        <v>43</v>
      </c>
      <c r="D149" s="49"/>
      <c r="E149" s="49"/>
      <c r="F149" s="49"/>
      <c r="G149" s="49"/>
      <c r="H149" s="125"/>
      <c r="I149" s="125"/>
      <c r="J149" s="49"/>
      <c r="K149" s="49"/>
      <c r="L149" s="49"/>
    </row>
    <row r="150" spans="1:12" ht="13.5" customHeight="1">
      <c r="A150" s="45"/>
      <c r="B150" s="50" t="s">
        <v>94</v>
      </c>
      <c r="C150" s="47" t="s">
        <v>20</v>
      </c>
      <c r="D150" s="59">
        <v>0</v>
      </c>
      <c r="E150" s="49">
        <v>7184</v>
      </c>
      <c r="F150" s="59">
        <v>0</v>
      </c>
      <c r="G150" s="49">
        <v>7539</v>
      </c>
      <c r="H150" s="59">
        <v>0</v>
      </c>
      <c r="I150" s="49">
        <v>7539</v>
      </c>
      <c r="J150" s="59">
        <v>0</v>
      </c>
      <c r="K150" s="49">
        <v>7637</v>
      </c>
      <c r="L150" s="49">
        <f>SUM(J150:K150)</f>
        <v>7637</v>
      </c>
    </row>
    <row r="151" spans="1:12" ht="13.5" customHeight="1">
      <c r="A151" s="45"/>
      <c r="B151" s="50" t="s">
        <v>95</v>
      </c>
      <c r="C151" s="47" t="s">
        <v>22</v>
      </c>
      <c r="D151" s="59">
        <v>0</v>
      </c>
      <c r="E151" s="51">
        <v>14</v>
      </c>
      <c r="F151" s="59">
        <v>0</v>
      </c>
      <c r="G151" s="49">
        <v>15</v>
      </c>
      <c r="H151" s="59">
        <v>0</v>
      </c>
      <c r="I151" s="49">
        <v>15</v>
      </c>
      <c r="J151" s="59">
        <v>0</v>
      </c>
      <c r="K151" s="49">
        <v>15</v>
      </c>
      <c r="L151" s="49">
        <f>SUM(J151:K151)</f>
        <v>15</v>
      </c>
    </row>
    <row r="152" spans="2:12" ht="13.5" customHeight="1">
      <c r="B152" s="41" t="s">
        <v>96</v>
      </c>
      <c r="C152" s="39" t="s">
        <v>24</v>
      </c>
      <c r="D152" s="59">
        <v>0</v>
      </c>
      <c r="E152" s="49">
        <v>9</v>
      </c>
      <c r="F152" s="59">
        <v>0</v>
      </c>
      <c r="G152" s="49">
        <v>11</v>
      </c>
      <c r="H152" s="59">
        <v>0</v>
      </c>
      <c r="I152" s="49">
        <v>11</v>
      </c>
      <c r="J152" s="59">
        <v>0</v>
      </c>
      <c r="K152" s="49">
        <v>11</v>
      </c>
      <c r="L152" s="42">
        <f>SUM(J152:K152)</f>
        <v>11</v>
      </c>
    </row>
    <row r="153" spans="1:12" ht="13.5" customHeight="1">
      <c r="A153" s="5" t="s">
        <v>14</v>
      </c>
      <c r="B153" s="6">
        <v>48</v>
      </c>
      <c r="C153" s="39" t="s">
        <v>43</v>
      </c>
      <c r="D153" s="70">
        <f aca="true" t="shared" si="21" ref="D153:L153">SUM(D150:D152)</f>
        <v>0</v>
      </c>
      <c r="E153" s="48">
        <f>SUM(E150:E152)</f>
        <v>7207</v>
      </c>
      <c r="F153" s="70">
        <f t="shared" si="21"/>
        <v>0</v>
      </c>
      <c r="G153" s="48">
        <f t="shared" si="21"/>
        <v>7565</v>
      </c>
      <c r="H153" s="70">
        <f t="shared" si="21"/>
        <v>0</v>
      </c>
      <c r="I153" s="48">
        <f t="shared" si="21"/>
        <v>7565</v>
      </c>
      <c r="J153" s="70">
        <f t="shared" si="21"/>
        <v>0</v>
      </c>
      <c r="K153" s="48">
        <f>SUM(K150:K152)</f>
        <v>7663</v>
      </c>
      <c r="L153" s="48">
        <f t="shared" si="21"/>
        <v>7663</v>
      </c>
    </row>
    <row r="154" spans="1:12" ht="13.5" customHeight="1">
      <c r="A154" s="45" t="s">
        <v>14</v>
      </c>
      <c r="B154" s="64">
        <v>63</v>
      </c>
      <c r="C154" s="47" t="s">
        <v>77</v>
      </c>
      <c r="D154" s="48">
        <f aca="true" t="shared" si="22" ref="D154:L154">D153+D147+D140+D133+D126</f>
        <v>14136</v>
      </c>
      <c r="E154" s="48">
        <f t="shared" si="22"/>
        <v>43601</v>
      </c>
      <c r="F154" s="48">
        <f t="shared" si="22"/>
        <v>4914</v>
      </c>
      <c r="G154" s="48">
        <f t="shared" si="22"/>
        <v>46304</v>
      </c>
      <c r="H154" s="48">
        <f t="shared" si="22"/>
        <v>4914</v>
      </c>
      <c r="I154" s="48">
        <f t="shared" si="22"/>
        <v>46304</v>
      </c>
      <c r="J154" s="48">
        <f t="shared" si="22"/>
        <v>20038</v>
      </c>
      <c r="K154" s="48">
        <f t="shared" si="22"/>
        <v>57541</v>
      </c>
      <c r="L154" s="48">
        <f t="shared" si="22"/>
        <v>77579</v>
      </c>
    </row>
    <row r="155" spans="1:12" ht="10.5" customHeight="1">
      <c r="A155" s="45"/>
      <c r="B155" s="64"/>
      <c r="C155" s="47"/>
      <c r="D155" s="49"/>
      <c r="E155" s="49"/>
      <c r="F155" s="49"/>
      <c r="G155" s="49"/>
      <c r="H155" s="125"/>
      <c r="I155" s="125"/>
      <c r="J155" s="49"/>
      <c r="K155" s="49"/>
      <c r="L155" s="49"/>
    </row>
    <row r="156" spans="1:12" ht="13.5" customHeight="1">
      <c r="A156" s="45"/>
      <c r="B156" s="119">
        <v>65</v>
      </c>
      <c r="C156" s="118" t="s">
        <v>297</v>
      </c>
      <c r="D156" s="49"/>
      <c r="E156" s="49"/>
      <c r="F156" s="49"/>
      <c r="G156" s="49"/>
      <c r="H156" s="125"/>
      <c r="I156" s="125"/>
      <c r="J156" s="49"/>
      <c r="K156" s="49"/>
      <c r="L156" s="49"/>
    </row>
    <row r="157" spans="1:12" ht="13.5" customHeight="1">
      <c r="A157" s="45"/>
      <c r="B157" s="119" t="s">
        <v>298</v>
      </c>
      <c r="C157" s="118" t="s">
        <v>299</v>
      </c>
      <c r="D157" s="51">
        <v>633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f>SUM(J157:K157)</f>
        <v>0</v>
      </c>
    </row>
    <row r="158" spans="1:12" ht="10.5" customHeight="1">
      <c r="A158" s="45"/>
      <c r="B158" s="64"/>
      <c r="C158" s="47"/>
      <c r="D158" s="49"/>
      <c r="E158" s="49"/>
      <c r="F158" s="49"/>
      <c r="G158" s="49"/>
      <c r="H158" s="125"/>
      <c r="I158" s="125"/>
      <c r="J158" s="49"/>
      <c r="K158" s="49"/>
      <c r="L158" s="49"/>
    </row>
    <row r="159" spans="1:12" ht="13.5" customHeight="1">
      <c r="A159" s="45"/>
      <c r="B159" s="71">
        <v>67</v>
      </c>
      <c r="C159" s="47" t="s">
        <v>97</v>
      </c>
      <c r="D159" s="49"/>
      <c r="E159" s="49"/>
      <c r="F159" s="49"/>
      <c r="G159" s="49"/>
      <c r="H159" s="125"/>
      <c r="I159" s="125"/>
      <c r="J159" s="49"/>
      <c r="K159" s="49"/>
      <c r="L159" s="49"/>
    </row>
    <row r="160" spans="1:12" ht="13.5" customHeight="1">
      <c r="A160" s="53"/>
      <c r="B160" s="131" t="s">
        <v>98</v>
      </c>
      <c r="C160" s="54" t="s">
        <v>20</v>
      </c>
      <c r="D160" s="56">
        <v>0</v>
      </c>
      <c r="E160" s="55">
        <v>5408</v>
      </c>
      <c r="F160" s="56">
        <v>0</v>
      </c>
      <c r="G160" s="55">
        <v>5759</v>
      </c>
      <c r="H160" s="56">
        <v>0</v>
      </c>
      <c r="I160" s="55">
        <v>5759</v>
      </c>
      <c r="J160" s="56">
        <v>0</v>
      </c>
      <c r="K160" s="55">
        <v>5962</v>
      </c>
      <c r="L160" s="55">
        <f>SUM(J160:K160)</f>
        <v>5962</v>
      </c>
    </row>
    <row r="161" spans="2:12" ht="13.5" customHeight="1">
      <c r="B161" s="41" t="s">
        <v>99</v>
      </c>
      <c r="C161" s="39" t="s">
        <v>52</v>
      </c>
      <c r="D161" s="49">
        <v>2165</v>
      </c>
      <c r="E161" s="43">
        <v>1461</v>
      </c>
      <c r="F161" s="43">
        <v>1476</v>
      </c>
      <c r="G161" s="44">
        <v>0</v>
      </c>
      <c r="H161" s="42">
        <v>1476</v>
      </c>
      <c r="I161" s="44">
        <v>0</v>
      </c>
      <c r="J161" s="43">
        <v>2150</v>
      </c>
      <c r="K161" s="44">
        <v>0</v>
      </c>
      <c r="L161" s="43">
        <f>SUM(J161:K161)</f>
        <v>2150</v>
      </c>
    </row>
    <row r="162" spans="2:12" ht="13.5" customHeight="1">
      <c r="B162" s="41" t="s">
        <v>100</v>
      </c>
      <c r="C162" s="39" t="s">
        <v>22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3">
        <v>50</v>
      </c>
      <c r="K162" s="44">
        <v>0</v>
      </c>
      <c r="L162" s="43">
        <f>SUM(J162:K162)</f>
        <v>50</v>
      </c>
    </row>
    <row r="163" spans="2:12" ht="13.5" customHeight="1">
      <c r="B163" s="41" t="s">
        <v>101</v>
      </c>
      <c r="C163" s="39" t="s">
        <v>24</v>
      </c>
      <c r="D163" s="49">
        <v>185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3">
        <v>50</v>
      </c>
      <c r="K163" s="44">
        <v>0</v>
      </c>
      <c r="L163" s="43">
        <f>SUM(J163:K163)</f>
        <v>50</v>
      </c>
    </row>
    <row r="164" spans="1:12" ht="13.5" customHeight="1">
      <c r="A164" s="5" t="s">
        <v>14</v>
      </c>
      <c r="B164" s="38">
        <v>67</v>
      </c>
      <c r="C164" s="39" t="s">
        <v>97</v>
      </c>
      <c r="D164" s="48">
        <f>SUM(D159:D163)</f>
        <v>2350</v>
      </c>
      <c r="E164" s="48">
        <f aca="true" t="shared" si="23" ref="E164:L164">SUM(E159:E163)</f>
        <v>6869</v>
      </c>
      <c r="F164" s="48">
        <f t="shared" si="23"/>
        <v>1476</v>
      </c>
      <c r="G164" s="48">
        <f t="shared" si="23"/>
        <v>5759</v>
      </c>
      <c r="H164" s="48">
        <f t="shared" si="23"/>
        <v>1476</v>
      </c>
      <c r="I164" s="48">
        <f t="shared" si="23"/>
        <v>5759</v>
      </c>
      <c r="J164" s="48">
        <f t="shared" si="23"/>
        <v>2250</v>
      </c>
      <c r="K164" s="48">
        <f>SUM(K159:K163)</f>
        <v>5962</v>
      </c>
      <c r="L164" s="48">
        <f t="shared" si="23"/>
        <v>8212</v>
      </c>
    </row>
    <row r="165" spans="1:12" ht="13.5" customHeight="1">
      <c r="A165" s="45" t="s">
        <v>14</v>
      </c>
      <c r="B165" s="60">
        <v>0.102</v>
      </c>
      <c r="C165" s="63" t="s">
        <v>76</v>
      </c>
      <c r="D165" s="48">
        <f aca="true" t="shared" si="24" ref="D165:L165">D164+D154+D157</f>
        <v>17119</v>
      </c>
      <c r="E165" s="48">
        <f t="shared" si="24"/>
        <v>50470</v>
      </c>
      <c r="F165" s="48">
        <f t="shared" si="24"/>
        <v>6390</v>
      </c>
      <c r="G165" s="48">
        <f t="shared" si="24"/>
        <v>52063</v>
      </c>
      <c r="H165" s="48">
        <f t="shared" si="24"/>
        <v>6390</v>
      </c>
      <c r="I165" s="48">
        <f t="shared" si="24"/>
        <v>52063</v>
      </c>
      <c r="J165" s="48">
        <f t="shared" si="24"/>
        <v>22288</v>
      </c>
      <c r="K165" s="48">
        <f>K164+K154+K157</f>
        <v>63503</v>
      </c>
      <c r="L165" s="48">
        <f t="shared" si="24"/>
        <v>85791</v>
      </c>
    </row>
    <row r="166" spans="1:12" ht="12.75">
      <c r="A166" s="45"/>
      <c r="B166" s="75"/>
      <c r="C166" s="63"/>
      <c r="D166" s="49"/>
      <c r="E166" s="49"/>
      <c r="F166" s="49"/>
      <c r="G166" s="49"/>
      <c r="H166" s="125"/>
      <c r="I166" s="125"/>
      <c r="J166" s="49"/>
      <c r="K166" s="49"/>
      <c r="L166" s="49"/>
    </row>
    <row r="167" spans="1:12" ht="12.75" customHeight="1">
      <c r="A167" s="45"/>
      <c r="B167" s="60">
        <v>0.103</v>
      </c>
      <c r="C167" s="63" t="s">
        <v>103</v>
      </c>
      <c r="D167" s="42"/>
      <c r="E167" s="42"/>
      <c r="F167" s="42"/>
      <c r="G167" s="42"/>
      <c r="H167" s="123"/>
      <c r="I167" s="123"/>
      <c r="J167" s="42"/>
      <c r="K167" s="42"/>
      <c r="L167" s="42"/>
    </row>
    <row r="168" spans="2:12" ht="12.75" customHeight="1">
      <c r="B168" s="6">
        <v>68</v>
      </c>
      <c r="C168" s="39" t="s">
        <v>104</v>
      </c>
      <c r="D168" s="42"/>
      <c r="E168" s="42"/>
      <c r="F168" s="42"/>
      <c r="G168" s="42"/>
      <c r="H168" s="123"/>
      <c r="I168" s="123"/>
      <c r="J168" s="42"/>
      <c r="K168" s="42"/>
      <c r="L168" s="42"/>
    </row>
    <row r="169" spans="1:12" ht="12.75" customHeight="1">
      <c r="A169" s="45"/>
      <c r="B169" s="64">
        <v>44</v>
      </c>
      <c r="C169" s="47" t="s">
        <v>18</v>
      </c>
      <c r="D169" s="49"/>
      <c r="E169" s="49"/>
      <c r="F169" s="49"/>
      <c r="G169" s="49"/>
      <c r="H169" s="125"/>
      <c r="I169" s="125"/>
      <c r="J169" s="49"/>
      <c r="K169" s="49"/>
      <c r="L169" s="49"/>
    </row>
    <row r="170" spans="1:12" ht="12.75" customHeight="1">
      <c r="A170" s="45"/>
      <c r="B170" s="50" t="s">
        <v>105</v>
      </c>
      <c r="C170" s="47" t="s">
        <v>20</v>
      </c>
      <c r="D170" s="44">
        <v>0</v>
      </c>
      <c r="E170" s="49">
        <v>4182</v>
      </c>
      <c r="F170" s="59">
        <v>0</v>
      </c>
      <c r="G170" s="49">
        <v>4810</v>
      </c>
      <c r="H170" s="59">
        <v>0</v>
      </c>
      <c r="I170" s="49">
        <v>4810</v>
      </c>
      <c r="J170" s="59">
        <v>0</v>
      </c>
      <c r="K170" s="49">
        <v>6565</v>
      </c>
      <c r="L170" s="49">
        <f aca="true" t="shared" si="25" ref="L170:L177">SUM(J170:K170)</f>
        <v>6565</v>
      </c>
    </row>
    <row r="171" spans="1:12" ht="12.75" customHeight="1">
      <c r="A171" s="45"/>
      <c r="B171" s="50" t="s">
        <v>106</v>
      </c>
      <c r="C171" s="47" t="s">
        <v>22</v>
      </c>
      <c r="D171" s="44">
        <v>0</v>
      </c>
      <c r="E171" s="49">
        <v>29</v>
      </c>
      <c r="F171" s="59">
        <v>0</v>
      </c>
      <c r="G171" s="49">
        <v>28</v>
      </c>
      <c r="H171" s="59">
        <v>0</v>
      </c>
      <c r="I171" s="49">
        <v>28</v>
      </c>
      <c r="J171" s="59">
        <v>0</v>
      </c>
      <c r="K171" s="49">
        <v>28</v>
      </c>
      <c r="L171" s="49">
        <f t="shared" si="25"/>
        <v>28</v>
      </c>
    </row>
    <row r="172" spans="1:12" ht="12.75" customHeight="1">
      <c r="A172" s="45"/>
      <c r="B172" s="50" t="s">
        <v>107</v>
      </c>
      <c r="C172" s="47" t="s">
        <v>24</v>
      </c>
      <c r="D172" s="59">
        <v>0</v>
      </c>
      <c r="E172" s="49">
        <v>29</v>
      </c>
      <c r="F172" s="59">
        <v>0</v>
      </c>
      <c r="G172" s="49">
        <v>32</v>
      </c>
      <c r="H172" s="59">
        <v>0</v>
      </c>
      <c r="I172" s="49">
        <v>32</v>
      </c>
      <c r="J172" s="59">
        <v>0</v>
      </c>
      <c r="K172" s="49">
        <v>32</v>
      </c>
      <c r="L172" s="49">
        <f t="shared" si="25"/>
        <v>32</v>
      </c>
    </row>
    <row r="173" spans="1:12" ht="28.5" customHeight="1">
      <c r="A173" s="45"/>
      <c r="B173" s="50" t="s">
        <v>108</v>
      </c>
      <c r="C173" s="47" t="s">
        <v>227</v>
      </c>
      <c r="D173" s="59">
        <v>0</v>
      </c>
      <c r="E173" s="59">
        <v>0</v>
      </c>
      <c r="F173" s="49">
        <v>4250</v>
      </c>
      <c r="G173" s="59">
        <v>0</v>
      </c>
      <c r="H173" s="49">
        <v>4250</v>
      </c>
      <c r="I173" s="59">
        <v>0</v>
      </c>
      <c r="J173" s="59">
        <v>0</v>
      </c>
      <c r="K173" s="59">
        <v>0</v>
      </c>
      <c r="L173" s="59">
        <f t="shared" si="25"/>
        <v>0</v>
      </c>
    </row>
    <row r="174" spans="1:12" ht="38.25">
      <c r="A174" s="45"/>
      <c r="B174" s="50" t="s">
        <v>242</v>
      </c>
      <c r="C174" s="73" t="s">
        <v>255</v>
      </c>
      <c r="D174" s="43">
        <v>1225</v>
      </c>
      <c r="E174" s="44">
        <v>0</v>
      </c>
      <c r="F174" s="59">
        <v>0</v>
      </c>
      <c r="G174" s="44">
        <v>0</v>
      </c>
      <c r="H174" s="44">
        <v>0</v>
      </c>
      <c r="I174" s="44">
        <v>0</v>
      </c>
      <c r="J174" s="59">
        <v>0</v>
      </c>
      <c r="K174" s="44">
        <v>0</v>
      </c>
      <c r="L174" s="59">
        <f t="shared" si="25"/>
        <v>0</v>
      </c>
    </row>
    <row r="175" spans="1:12" ht="38.25">
      <c r="A175" s="45"/>
      <c r="B175" s="50" t="s">
        <v>243</v>
      </c>
      <c r="C175" s="73" t="s">
        <v>282</v>
      </c>
      <c r="D175" s="43">
        <v>4816</v>
      </c>
      <c r="E175" s="44">
        <v>0</v>
      </c>
      <c r="F175" s="49">
        <v>14425</v>
      </c>
      <c r="G175" s="44">
        <v>0</v>
      </c>
      <c r="H175" s="43">
        <v>14425</v>
      </c>
      <c r="I175" s="44">
        <v>0</v>
      </c>
      <c r="J175" s="49">
        <v>5000</v>
      </c>
      <c r="K175" s="44">
        <v>0</v>
      </c>
      <c r="L175" s="49">
        <f t="shared" si="25"/>
        <v>5000</v>
      </c>
    </row>
    <row r="176" spans="1:12" ht="12.75">
      <c r="A176" s="45"/>
      <c r="B176" s="50" t="s">
        <v>248</v>
      </c>
      <c r="C176" s="73" t="s">
        <v>249</v>
      </c>
      <c r="D176" s="43">
        <v>10000</v>
      </c>
      <c r="E176" s="44">
        <v>0</v>
      </c>
      <c r="F176" s="51">
        <v>1000</v>
      </c>
      <c r="G176" s="44">
        <v>0</v>
      </c>
      <c r="H176" s="43">
        <v>1000</v>
      </c>
      <c r="I176" s="44">
        <v>0</v>
      </c>
      <c r="J176" s="51">
        <v>9000</v>
      </c>
      <c r="K176" s="44">
        <v>0</v>
      </c>
      <c r="L176" s="51">
        <f t="shared" si="25"/>
        <v>9000</v>
      </c>
    </row>
    <row r="177" spans="1:12" ht="25.5">
      <c r="A177" s="45"/>
      <c r="B177" s="50" t="s">
        <v>322</v>
      </c>
      <c r="C177" s="73" t="s">
        <v>323</v>
      </c>
      <c r="D177" s="44">
        <v>0</v>
      </c>
      <c r="E177" s="44">
        <v>0</v>
      </c>
      <c r="F177" s="43">
        <v>2560</v>
      </c>
      <c r="G177" s="44">
        <v>0</v>
      </c>
      <c r="H177" s="43">
        <v>2560</v>
      </c>
      <c r="I177" s="44">
        <v>0</v>
      </c>
      <c r="J177" s="59">
        <v>0</v>
      </c>
      <c r="K177" s="44">
        <v>0</v>
      </c>
      <c r="L177" s="59">
        <f t="shared" si="25"/>
        <v>0</v>
      </c>
    </row>
    <row r="178" spans="1:12" ht="13.5" customHeight="1">
      <c r="A178" s="45" t="s">
        <v>14</v>
      </c>
      <c r="B178" s="64">
        <v>44</v>
      </c>
      <c r="C178" s="47" t="s">
        <v>18</v>
      </c>
      <c r="D178" s="69">
        <f aca="true" t="shared" si="26" ref="D178:L178">SUM(D170:D177)</f>
        <v>16041</v>
      </c>
      <c r="E178" s="69">
        <f t="shared" si="26"/>
        <v>4240</v>
      </c>
      <c r="F178" s="69">
        <f t="shared" si="26"/>
        <v>22235</v>
      </c>
      <c r="G178" s="69">
        <f t="shared" si="26"/>
        <v>4870</v>
      </c>
      <c r="H178" s="69">
        <f t="shared" si="26"/>
        <v>22235</v>
      </c>
      <c r="I178" s="69">
        <f t="shared" si="26"/>
        <v>4870</v>
      </c>
      <c r="J178" s="69">
        <f t="shared" si="26"/>
        <v>14000</v>
      </c>
      <c r="K178" s="69">
        <f>SUM(K170:K177)</f>
        <v>6625</v>
      </c>
      <c r="L178" s="69">
        <f t="shared" si="26"/>
        <v>20625</v>
      </c>
    </row>
    <row r="179" spans="1:12" ht="9" customHeight="1">
      <c r="A179" s="45"/>
      <c r="B179" s="64"/>
      <c r="C179" s="47"/>
      <c r="D179" s="49"/>
      <c r="E179" s="49"/>
      <c r="F179" s="49"/>
      <c r="G179" s="49"/>
      <c r="H179" s="125"/>
      <c r="I179" s="125"/>
      <c r="J179" s="49"/>
      <c r="K179" s="49"/>
      <c r="L179" s="49"/>
    </row>
    <row r="180" spans="1:12" ht="13.5" customHeight="1">
      <c r="A180" s="45"/>
      <c r="B180" s="64">
        <v>45</v>
      </c>
      <c r="C180" s="47" t="s">
        <v>29</v>
      </c>
      <c r="D180" s="49"/>
      <c r="E180" s="49"/>
      <c r="F180" s="49"/>
      <c r="G180" s="49"/>
      <c r="H180" s="125"/>
      <c r="I180" s="125"/>
      <c r="J180" s="49"/>
      <c r="K180" s="49"/>
      <c r="L180" s="49"/>
    </row>
    <row r="181" spans="1:12" ht="13.5" customHeight="1">
      <c r="A181" s="45"/>
      <c r="B181" s="50" t="s">
        <v>109</v>
      </c>
      <c r="C181" s="47" t="s">
        <v>20</v>
      </c>
      <c r="D181" s="59">
        <v>0</v>
      </c>
      <c r="E181" s="49">
        <v>452</v>
      </c>
      <c r="F181" s="59">
        <v>0</v>
      </c>
      <c r="G181" s="49">
        <v>499</v>
      </c>
      <c r="H181" s="59">
        <v>0</v>
      </c>
      <c r="I181" s="49">
        <v>499</v>
      </c>
      <c r="J181" s="59">
        <v>0</v>
      </c>
      <c r="K181" s="49">
        <v>573</v>
      </c>
      <c r="L181" s="49">
        <f>SUM(J181:K181)</f>
        <v>573</v>
      </c>
    </row>
    <row r="182" spans="1:12" ht="13.5" customHeight="1">
      <c r="A182" s="45"/>
      <c r="B182" s="50" t="s">
        <v>110</v>
      </c>
      <c r="C182" s="47" t="s">
        <v>22</v>
      </c>
      <c r="D182" s="44">
        <v>0</v>
      </c>
      <c r="E182" s="42">
        <v>4</v>
      </c>
      <c r="F182" s="44">
        <v>0</v>
      </c>
      <c r="G182" s="42">
        <v>5</v>
      </c>
      <c r="H182" s="44">
        <v>0</v>
      </c>
      <c r="I182" s="42">
        <v>5</v>
      </c>
      <c r="J182" s="44">
        <v>0</v>
      </c>
      <c r="K182" s="42">
        <v>5</v>
      </c>
      <c r="L182" s="42">
        <f>SUM(J182:K182)</f>
        <v>5</v>
      </c>
    </row>
    <row r="183" spans="2:12" ht="13.5" customHeight="1">
      <c r="B183" s="50" t="s">
        <v>111</v>
      </c>
      <c r="C183" s="47" t="s">
        <v>24</v>
      </c>
      <c r="D183" s="44">
        <v>0</v>
      </c>
      <c r="E183" s="43">
        <v>5</v>
      </c>
      <c r="F183" s="44">
        <v>0</v>
      </c>
      <c r="G183" s="42">
        <v>6</v>
      </c>
      <c r="H183" s="44">
        <v>0</v>
      </c>
      <c r="I183" s="42">
        <v>6</v>
      </c>
      <c r="J183" s="44">
        <v>0</v>
      </c>
      <c r="K183" s="42">
        <v>6</v>
      </c>
      <c r="L183" s="42">
        <f>SUM(J183:K183)</f>
        <v>6</v>
      </c>
    </row>
    <row r="184" spans="1:12" ht="13.5" customHeight="1">
      <c r="A184" s="45" t="s">
        <v>14</v>
      </c>
      <c r="B184" s="64">
        <v>45</v>
      </c>
      <c r="C184" s="47" t="s">
        <v>29</v>
      </c>
      <c r="D184" s="70">
        <f aca="true" t="shared" si="27" ref="D184:L184">SUM(D181:D183)</f>
        <v>0</v>
      </c>
      <c r="E184" s="48">
        <f t="shared" si="27"/>
        <v>461</v>
      </c>
      <c r="F184" s="70">
        <f t="shared" si="27"/>
        <v>0</v>
      </c>
      <c r="G184" s="48">
        <f t="shared" si="27"/>
        <v>510</v>
      </c>
      <c r="H184" s="70">
        <f t="shared" si="27"/>
        <v>0</v>
      </c>
      <c r="I184" s="48">
        <f t="shared" si="27"/>
        <v>510</v>
      </c>
      <c r="J184" s="70">
        <f t="shared" si="27"/>
        <v>0</v>
      </c>
      <c r="K184" s="48">
        <f>SUM(K181:K183)</f>
        <v>584</v>
      </c>
      <c r="L184" s="48">
        <f t="shared" si="27"/>
        <v>584</v>
      </c>
    </row>
    <row r="185" spans="3:12" ht="12.75">
      <c r="C185" s="39"/>
      <c r="D185" s="42"/>
      <c r="E185" s="42"/>
      <c r="F185" s="42"/>
      <c r="G185" s="42"/>
      <c r="H185" s="123"/>
      <c r="I185" s="123"/>
      <c r="J185" s="42"/>
      <c r="K185" s="42"/>
      <c r="L185" s="42"/>
    </row>
    <row r="186" spans="2:12" ht="13.5" customHeight="1">
      <c r="B186" s="6">
        <v>47</v>
      </c>
      <c r="C186" s="39" t="s">
        <v>38</v>
      </c>
      <c r="D186" s="42"/>
      <c r="E186" s="42"/>
      <c r="F186" s="42"/>
      <c r="G186" s="42"/>
      <c r="H186" s="123"/>
      <c r="I186" s="123"/>
      <c r="J186" s="42"/>
      <c r="K186" s="42"/>
      <c r="L186" s="42"/>
    </row>
    <row r="187" spans="1:12" ht="13.5" customHeight="1">
      <c r="A187" s="45"/>
      <c r="B187" s="50" t="s">
        <v>112</v>
      </c>
      <c r="C187" s="47" t="s">
        <v>20</v>
      </c>
      <c r="D187" s="59">
        <v>0</v>
      </c>
      <c r="E187" s="49">
        <v>564</v>
      </c>
      <c r="F187" s="59">
        <v>0</v>
      </c>
      <c r="G187" s="49">
        <v>889</v>
      </c>
      <c r="H187" s="59">
        <v>0</v>
      </c>
      <c r="I187" s="49">
        <v>889</v>
      </c>
      <c r="J187" s="59">
        <v>0</v>
      </c>
      <c r="K187" s="49">
        <v>1091</v>
      </c>
      <c r="L187" s="49">
        <f>SUM(J187:K187)</f>
        <v>1091</v>
      </c>
    </row>
    <row r="188" spans="1:12" ht="13.5" customHeight="1">
      <c r="A188" s="45"/>
      <c r="B188" s="50" t="s">
        <v>113</v>
      </c>
      <c r="C188" s="47" t="s">
        <v>22</v>
      </c>
      <c r="D188" s="59">
        <v>0</v>
      </c>
      <c r="E188" s="49">
        <v>9</v>
      </c>
      <c r="F188" s="59">
        <v>0</v>
      </c>
      <c r="G188" s="49">
        <v>12</v>
      </c>
      <c r="H188" s="59">
        <v>0</v>
      </c>
      <c r="I188" s="49">
        <v>12</v>
      </c>
      <c r="J188" s="59">
        <v>0</v>
      </c>
      <c r="K188" s="49">
        <v>12</v>
      </c>
      <c r="L188" s="49">
        <f>SUM(J188:K188)</f>
        <v>12</v>
      </c>
    </row>
    <row r="189" spans="1:12" ht="13.5" customHeight="1">
      <c r="A189" s="53"/>
      <c r="B189" s="150" t="s">
        <v>114</v>
      </c>
      <c r="C189" s="54" t="s">
        <v>24</v>
      </c>
      <c r="D189" s="56">
        <v>0</v>
      </c>
      <c r="E189" s="55">
        <v>15</v>
      </c>
      <c r="F189" s="56">
        <v>0</v>
      </c>
      <c r="G189" s="55">
        <v>15</v>
      </c>
      <c r="H189" s="56">
        <v>0</v>
      </c>
      <c r="I189" s="55">
        <v>15</v>
      </c>
      <c r="J189" s="56">
        <v>0</v>
      </c>
      <c r="K189" s="55">
        <v>15</v>
      </c>
      <c r="L189" s="55">
        <f>SUM(J189:K189)</f>
        <v>15</v>
      </c>
    </row>
    <row r="190" spans="1:12" ht="13.5" customHeight="1">
      <c r="A190" s="45" t="s">
        <v>14</v>
      </c>
      <c r="B190" s="64">
        <v>47</v>
      </c>
      <c r="C190" s="47" t="s">
        <v>38</v>
      </c>
      <c r="D190" s="56">
        <f aca="true" t="shared" si="28" ref="D190:L190">SUM(D187:D189)</f>
        <v>0</v>
      </c>
      <c r="E190" s="67">
        <f t="shared" si="28"/>
        <v>588</v>
      </c>
      <c r="F190" s="56">
        <f t="shared" si="28"/>
        <v>0</v>
      </c>
      <c r="G190" s="67">
        <f t="shared" si="28"/>
        <v>916</v>
      </c>
      <c r="H190" s="56">
        <f t="shared" si="28"/>
        <v>0</v>
      </c>
      <c r="I190" s="67">
        <f t="shared" si="28"/>
        <v>916</v>
      </c>
      <c r="J190" s="56">
        <f t="shared" si="28"/>
        <v>0</v>
      </c>
      <c r="K190" s="67">
        <f>SUM(K187:K189)</f>
        <v>1118</v>
      </c>
      <c r="L190" s="67">
        <f t="shared" si="28"/>
        <v>1118</v>
      </c>
    </row>
    <row r="191" spans="3:12" ht="13.5" customHeight="1">
      <c r="C191" s="39"/>
      <c r="D191" s="44"/>
      <c r="E191" s="42"/>
      <c r="F191" s="42"/>
      <c r="G191" s="42"/>
      <c r="H191" s="124"/>
      <c r="I191" s="123"/>
      <c r="J191" s="42"/>
      <c r="K191" s="42"/>
      <c r="L191" s="42"/>
    </row>
    <row r="192" spans="1:12" ht="13.5" customHeight="1">
      <c r="A192" s="45"/>
      <c r="B192" s="64">
        <v>48</v>
      </c>
      <c r="C192" s="47" t="s">
        <v>43</v>
      </c>
      <c r="D192" s="59"/>
      <c r="E192" s="49"/>
      <c r="F192" s="49"/>
      <c r="G192" s="49"/>
      <c r="H192" s="126"/>
      <c r="I192" s="125"/>
      <c r="J192" s="49"/>
      <c r="K192" s="49"/>
      <c r="L192" s="49"/>
    </row>
    <row r="193" spans="1:12" ht="13.5" customHeight="1">
      <c r="A193" s="45"/>
      <c r="B193" s="50" t="s">
        <v>115</v>
      </c>
      <c r="C193" s="47" t="s">
        <v>20</v>
      </c>
      <c r="D193" s="59">
        <v>0</v>
      </c>
      <c r="E193" s="49">
        <v>1828</v>
      </c>
      <c r="F193" s="59">
        <v>0</v>
      </c>
      <c r="G193" s="49">
        <v>2844</v>
      </c>
      <c r="H193" s="59">
        <v>0</v>
      </c>
      <c r="I193" s="49">
        <v>2844</v>
      </c>
      <c r="J193" s="59">
        <v>0</v>
      </c>
      <c r="K193" s="49">
        <v>2699</v>
      </c>
      <c r="L193" s="49">
        <f>SUM(J193:K193)</f>
        <v>2699</v>
      </c>
    </row>
    <row r="194" spans="1:12" ht="13.5" customHeight="1">
      <c r="A194" s="45"/>
      <c r="B194" s="50" t="s">
        <v>116</v>
      </c>
      <c r="C194" s="47" t="s">
        <v>22</v>
      </c>
      <c r="D194" s="59">
        <v>0</v>
      </c>
      <c r="E194" s="49">
        <v>22</v>
      </c>
      <c r="F194" s="59">
        <v>0</v>
      </c>
      <c r="G194" s="49">
        <v>24</v>
      </c>
      <c r="H194" s="59">
        <v>0</v>
      </c>
      <c r="I194" s="49">
        <v>24</v>
      </c>
      <c r="J194" s="59">
        <v>0</v>
      </c>
      <c r="K194" s="49">
        <v>24</v>
      </c>
      <c r="L194" s="49">
        <f>SUM(J194:K194)</f>
        <v>24</v>
      </c>
    </row>
    <row r="195" spans="2:12" ht="13.5" customHeight="1">
      <c r="B195" s="50" t="s">
        <v>117</v>
      </c>
      <c r="C195" s="47" t="s">
        <v>24</v>
      </c>
      <c r="D195" s="44">
        <v>0</v>
      </c>
      <c r="E195" s="42">
        <v>19</v>
      </c>
      <c r="F195" s="44">
        <v>0</v>
      </c>
      <c r="G195" s="42">
        <v>27</v>
      </c>
      <c r="H195" s="44">
        <v>0</v>
      </c>
      <c r="I195" s="42">
        <v>27</v>
      </c>
      <c r="J195" s="44">
        <v>0</v>
      </c>
      <c r="K195" s="42">
        <v>27</v>
      </c>
      <c r="L195" s="42">
        <f>SUM(J195:K195)</f>
        <v>27</v>
      </c>
    </row>
    <row r="196" spans="1:12" ht="13.5" customHeight="1">
      <c r="A196" s="5" t="s">
        <v>14</v>
      </c>
      <c r="B196" s="6">
        <v>48</v>
      </c>
      <c r="C196" s="39" t="s">
        <v>43</v>
      </c>
      <c r="D196" s="70">
        <f aca="true" t="shared" si="29" ref="D196:L196">SUM(D193:D195)</f>
        <v>0</v>
      </c>
      <c r="E196" s="48">
        <f t="shared" si="29"/>
        <v>1869</v>
      </c>
      <c r="F196" s="70">
        <f t="shared" si="29"/>
        <v>0</v>
      </c>
      <c r="G196" s="48">
        <f t="shared" si="29"/>
        <v>2895</v>
      </c>
      <c r="H196" s="70">
        <f t="shared" si="29"/>
        <v>0</v>
      </c>
      <c r="I196" s="48">
        <f t="shared" si="29"/>
        <v>2895</v>
      </c>
      <c r="J196" s="70">
        <f t="shared" si="29"/>
        <v>0</v>
      </c>
      <c r="K196" s="48">
        <f>SUM(K193:K195)</f>
        <v>2750</v>
      </c>
      <c r="L196" s="48">
        <f t="shared" si="29"/>
        <v>2750</v>
      </c>
    </row>
    <row r="197" spans="1:12" ht="13.5" customHeight="1">
      <c r="A197" s="45" t="s">
        <v>14</v>
      </c>
      <c r="B197" s="64">
        <v>68</v>
      </c>
      <c r="C197" s="47" t="s">
        <v>104</v>
      </c>
      <c r="D197" s="69">
        <f aca="true" t="shared" si="30" ref="D197:L197">D196+D190+D184+D178</f>
        <v>16041</v>
      </c>
      <c r="E197" s="69">
        <f t="shared" si="30"/>
        <v>7158</v>
      </c>
      <c r="F197" s="69">
        <f t="shared" si="30"/>
        <v>22235</v>
      </c>
      <c r="G197" s="69">
        <f t="shared" si="30"/>
        <v>9191</v>
      </c>
      <c r="H197" s="69">
        <f t="shared" si="30"/>
        <v>22235</v>
      </c>
      <c r="I197" s="69">
        <f t="shared" si="30"/>
        <v>9191</v>
      </c>
      <c r="J197" s="69">
        <f t="shared" si="30"/>
        <v>14000</v>
      </c>
      <c r="K197" s="69">
        <f>K196+K190+K184+K178</f>
        <v>11077</v>
      </c>
      <c r="L197" s="69">
        <f t="shared" si="30"/>
        <v>25077</v>
      </c>
    </row>
    <row r="198" spans="1:12" ht="13.5" customHeight="1">
      <c r="A198" s="45" t="s">
        <v>14</v>
      </c>
      <c r="B198" s="74">
        <v>0.103</v>
      </c>
      <c r="C198" s="63" t="s">
        <v>103</v>
      </c>
      <c r="D198" s="69">
        <f aca="true" t="shared" si="31" ref="D198:L198">D197</f>
        <v>16041</v>
      </c>
      <c r="E198" s="69">
        <f t="shared" si="31"/>
        <v>7158</v>
      </c>
      <c r="F198" s="69">
        <f t="shared" si="31"/>
        <v>22235</v>
      </c>
      <c r="G198" s="69">
        <f t="shared" si="31"/>
        <v>9191</v>
      </c>
      <c r="H198" s="69">
        <f t="shared" si="31"/>
        <v>22235</v>
      </c>
      <c r="I198" s="69">
        <f t="shared" si="31"/>
        <v>9191</v>
      </c>
      <c r="J198" s="69">
        <f t="shared" si="31"/>
        <v>14000</v>
      </c>
      <c r="K198" s="69">
        <f>K197</f>
        <v>11077</v>
      </c>
      <c r="L198" s="69">
        <f t="shared" si="31"/>
        <v>25077</v>
      </c>
    </row>
    <row r="199" spans="1:12" ht="13.5" customHeight="1">
      <c r="A199" s="45"/>
      <c r="B199" s="75"/>
      <c r="C199" s="63"/>
      <c r="D199" s="49"/>
      <c r="E199" s="49"/>
      <c r="F199" s="49"/>
      <c r="G199" s="49"/>
      <c r="H199" s="125"/>
      <c r="I199" s="125"/>
      <c r="J199" s="49"/>
      <c r="K199" s="49"/>
      <c r="L199" s="49"/>
    </row>
    <row r="200" spans="2:12" ht="13.5" customHeight="1">
      <c r="B200" s="74">
        <v>0.104</v>
      </c>
      <c r="C200" s="33" t="s">
        <v>118</v>
      </c>
      <c r="D200" s="42"/>
      <c r="E200" s="42"/>
      <c r="F200" s="42"/>
      <c r="G200" s="42"/>
      <c r="H200" s="123"/>
      <c r="I200" s="123"/>
      <c r="J200" s="42"/>
      <c r="K200" s="42"/>
      <c r="L200" s="42"/>
    </row>
    <row r="201" spans="2:12" ht="13.5" customHeight="1">
      <c r="B201" s="6">
        <v>69</v>
      </c>
      <c r="C201" s="39" t="s">
        <v>119</v>
      </c>
      <c r="D201" s="42"/>
      <c r="E201" s="42"/>
      <c r="F201" s="42"/>
      <c r="G201" s="42"/>
      <c r="H201" s="123"/>
      <c r="I201" s="123"/>
      <c r="J201" s="42"/>
      <c r="K201" s="42"/>
      <c r="L201" s="42"/>
    </row>
    <row r="202" spans="2:12" ht="13.5" customHeight="1">
      <c r="B202" s="6">
        <v>44</v>
      </c>
      <c r="C202" s="39" t="s">
        <v>18</v>
      </c>
      <c r="D202" s="42"/>
      <c r="E202" s="42"/>
      <c r="F202" s="42"/>
      <c r="G202" s="42"/>
      <c r="H202" s="123"/>
      <c r="I202" s="123"/>
      <c r="J202" s="42"/>
      <c r="K202" s="42"/>
      <c r="L202" s="42"/>
    </row>
    <row r="203" spans="2:12" ht="13.5" customHeight="1">
      <c r="B203" s="50" t="s">
        <v>324</v>
      </c>
      <c r="C203" s="47" t="s">
        <v>325</v>
      </c>
      <c r="D203" s="44">
        <v>0</v>
      </c>
      <c r="E203" s="44">
        <v>0</v>
      </c>
      <c r="F203" s="43">
        <v>2000</v>
      </c>
      <c r="G203" s="44">
        <v>0</v>
      </c>
      <c r="H203" s="43">
        <v>2000</v>
      </c>
      <c r="I203" s="44">
        <v>0</v>
      </c>
      <c r="J203" s="44">
        <v>0</v>
      </c>
      <c r="K203" s="44">
        <v>0</v>
      </c>
      <c r="L203" s="44">
        <f>SUM(J203:K203)</f>
        <v>0</v>
      </c>
    </row>
    <row r="204" spans="1:12" ht="13.5" customHeight="1">
      <c r="A204" s="45" t="s">
        <v>14</v>
      </c>
      <c r="B204" s="6">
        <v>44</v>
      </c>
      <c r="C204" s="39" t="s">
        <v>18</v>
      </c>
      <c r="D204" s="70">
        <f aca="true" t="shared" si="32" ref="D204:L204">D203</f>
        <v>0</v>
      </c>
      <c r="E204" s="70">
        <f t="shared" si="32"/>
        <v>0</v>
      </c>
      <c r="F204" s="48">
        <f t="shared" si="32"/>
        <v>2000</v>
      </c>
      <c r="G204" s="70">
        <f t="shared" si="32"/>
        <v>0</v>
      </c>
      <c r="H204" s="48">
        <f t="shared" si="32"/>
        <v>2000</v>
      </c>
      <c r="I204" s="70">
        <f t="shared" si="32"/>
        <v>0</v>
      </c>
      <c r="J204" s="70">
        <f t="shared" si="32"/>
        <v>0</v>
      </c>
      <c r="K204" s="70">
        <f>K203</f>
        <v>0</v>
      </c>
      <c r="L204" s="70">
        <f t="shared" si="32"/>
        <v>0</v>
      </c>
    </row>
    <row r="205" spans="3:12" ht="13.5" customHeight="1">
      <c r="C205" s="39"/>
      <c r="D205" s="42"/>
      <c r="E205" s="42"/>
      <c r="F205" s="42"/>
      <c r="G205" s="42"/>
      <c r="H205" s="123"/>
      <c r="I205" s="123"/>
      <c r="J205" s="42"/>
      <c r="K205" s="42"/>
      <c r="L205" s="42"/>
    </row>
    <row r="206" spans="1:12" ht="13.5" customHeight="1">
      <c r="A206" s="45"/>
      <c r="B206" s="64">
        <v>45</v>
      </c>
      <c r="C206" s="47" t="s">
        <v>29</v>
      </c>
      <c r="D206" s="49"/>
      <c r="E206" s="49"/>
      <c r="F206" s="49"/>
      <c r="G206" s="49"/>
      <c r="H206" s="125"/>
      <c r="I206" s="125"/>
      <c r="J206" s="49"/>
      <c r="K206" s="49"/>
      <c r="L206" s="49"/>
    </row>
    <row r="207" spans="1:12" ht="13.5" customHeight="1">
      <c r="A207" s="45"/>
      <c r="B207" s="50" t="s">
        <v>120</v>
      </c>
      <c r="C207" s="47" t="s">
        <v>22</v>
      </c>
      <c r="D207" s="59">
        <v>0</v>
      </c>
      <c r="E207" s="49">
        <v>7</v>
      </c>
      <c r="F207" s="59">
        <v>0</v>
      </c>
      <c r="G207" s="49">
        <v>8</v>
      </c>
      <c r="H207" s="59">
        <v>0</v>
      </c>
      <c r="I207" s="49">
        <v>8</v>
      </c>
      <c r="J207" s="59">
        <v>0</v>
      </c>
      <c r="K207" s="49">
        <v>8</v>
      </c>
      <c r="L207" s="49">
        <f>SUM(J207:K207)</f>
        <v>8</v>
      </c>
    </row>
    <row r="208" spans="1:12" ht="13.5" customHeight="1">
      <c r="A208" s="45" t="s">
        <v>14</v>
      </c>
      <c r="B208" s="64">
        <v>45</v>
      </c>
      <c r="C208" s="47" t="s">
        <v>29</v>
      </c>
      <c r="D208" s="70">
        <f aca="true" t="shared" si="33" ref="D208:I208">SUM(D207:D207)</f>
        <v>0</v>
      </c>
      <c r="E208" s="48">
        <f t="shared" si="33"/>
        <v>7</v>
      </c>
      <c r="F208" s="70">
        <f t="shared" si="33"/>
        <v>0</v>
      </c>
      <c r="G208" s="48">
        <f t="shared" si="33"/>
        <v>8</v>
      </c>
      <c r="H208" s="70">
        <f t="shared" si="33"/>
        <v>0</v>
      </c>
      <c r="I208" s="48">
        <f t="shared" si="33"/>
        <v>8</v>
      </c>
      <c r="J208" s="70">
        <f>SUM(J207:J207)</f>
        <v>0</v>
      </c>
      <c r="K208" s="48">
        <f>SUM(K207:K207)</f>
        <v>8</v>
      </c>
      <c r="L208" s="48">
        <f>SUM(L207:L207)</f>
        <v>8</v>
      </c>
    </row>
    <row r="209" spans="1:12" ht="13.5" customHeight="1">
      <c r="A209" s="45"/>
      <c r="B209" s="50"/>
      <c r="C209" s="47"/>
      <c r="D209" s="49"/>
      <c r="E209" s="49"/>
      <c r="F209" s="49"/>
      <c r="G209" s="49"/>
      <c r="H209" s="125"/>
      <c r="I209" s="125"/>
      <c r="J209" s="49"/>
      <c r="K209" s="49"/>
      <c r="L209" s="49"/>
    </row>
    <row r="210" spans="1:12" ht="13.5" customHeight="1">
      <c r="A210" s="45"/>
      <c r="B210" s="64">
        <v>46</v>
      </c>
      <c r="C210" s="47" t="s">
        <v>34</v>
      </c>
      <c r="D210" s="49"/>
      <c r="E210" s="49"/>
      <c r="F210" s="49"/>
      <c r="G210" s="49"/>
      <c r="H210" s="125"/>
      <c r="I210" s="125"/>
      <c r="J210" s="49"/>
      <c r="K210" s="49"/>
      <c r="L210" s="49"/>
    </row>
    <row r="211" spans="1:12" ht="13.5" customHeight="1">
      <c r="A211" s="45"/>
      <c r="B211" s="50" t="s">
        <v>121</v>
      </c>
      <c r="C211" s="47" t="s">
        <v>20</v>
      </c>
      <c r="D211" s="59">
        <v>0</v>
      </c>
      <c r="E211" s="49">
        <v>1241</v>
      </c>
      <c r="F211" s="59">
        <v>0</v>
      </c>
      <c r="G211" s="49">
        <v>982</v>
      </c>
      <c r="H211" s="59">
        <v>0</v>
      </c>
      <c r="I211" s="49">
        <v>982</v>
      </c>
      <c r="J211" s="59">
        <v>0</v>
      </c>
      <c r="K211" s="49">
        <v>2099</v>
      </c>
      <c r="L211" s="49">
        <f>SUM(J211:K211)</f>
        <v>2099</v>
      </c>
    </row>
    <row r="212" spans="1:12" ht="13.5" customHeight="1">
      <c r="A212" s="45"/>
      <c r="B212" s="50" t="s">
        <v>122</v>
      </c>
      <c r="C212" s="47" t="s">
        <v>22</v>
      </c>
      <c r="D212" s="44">
        <v>0</v>
      </c>
      <c r="E212" s="42">
        <v>22</v>
      </c>
      <c r="F212" s="44">
        <v>0</v>
      </c>
      <c r="G212" s="49">
        <v>24</v>
      </c>
      <c r="H212" s="44">
        <v>0</v>
      </c>
      <c r="I212" s="49">
        <v>24</v>
      </c>
      <c r="J212" s="44">
        <v>0</v>
      </c>
      <c r="K212" s="49">
        <v>24</v>
      </c>
      <c r="L212" s="42">
        <f>SUM(J212:K212)</f>
        <v>24</v>
      </c>
    </row>
    <row r="213" spans="1:12" ht="13.5" customHeight="1">
      <c r="A213" s="45" t="s">
        <v>14</v>
      </c>
      <c r="B213" s="64">
        <v>46</v>
      </c>
      <c r="C213" s="47" t="s">
        <v>34</v>
      </c>
      <c r="D213" s="70">
        <f aca="true" t="shared" si="34" ref="D213:L213">SUM(D211:D212)</f>
        <v>0</v>
      </c>
      <c r="E213" s="48">
        <f t="shared" si="34"/>
        <v>1263</v>
      </c>
      <c r="F213" s="70">
        <f t="shared" si="34"/>
        <v>0</v>
      </c>
      <c r="G213" s="48">
        <f t="shared" si="34"/>
        <v>1006</v>
      </c>
      <c r="H213" s="70">
        <f t="shared" si="34"/>
        <v>0</v>
      </c>
      <c r="I213" s="48">
        <f t="shared" si="34"/>
        <v>1006</v>
      </c>
      <c r="J213" s="70">
        <f t="shared" si="34"/>
        <v>0</v>
      </c>
      <c r="K213" s="48">
        <f>SUM(K211:K212)</f>
        <v>2123</v>
      </c>
      <c r="L213" s="48">
        <f t="shared" si="34"/>
        <v>2123</v>
      </c>
    </row>
    <row r="214" spans="2:12" ht="13.5" customHeight="1">
      <c r="B214" s="41"/>
      <c r="C214" s="39"/>
      <c r="D214" s="42"/>
      <c r="E214" s="49"/>
      <c r="F214" s="43"/>
      <c r="G214" s="42"/>
      <c r="H214" s="123"/>
      <c r="I214" s="123"/>
      <c r="J214" s="43"/>
      <c r="K214" s="42"/>
      <c r="L214" s="42"/>
    </row>
    <row r="215" spans="2:12" ht="13.5" customHeight="1">
      <c r="B215" s="6">
        <v>47</v>
      </c>
      <c r="C215" s="39" t="s">
        <v>38</v>
      </c>
      <c r="D215" s="42"/>
      <c r="E215" s="42"/>
      <c r="F215" s="43"/>
      <c r="G215" s="42"/>
      <c r="H215" s="123"/>
      <c r="I215" s="123"/>
      <c r="J215" s="43"/>
      <c r="K215" s="42"/>
      <c r="L215" s="42"/>
    </row>
    <row r="216" spans="1:12" ht="13.5" customHeight="1">
      <c r="A216" s="45"/>
      <c r="B216" s="50" t="s">
        <v>123</v>
      </c>
      <c r="C216" s="47" t="s">
        <v>20</v>
      </c>
      <c r="D216" s="59">
        <v>0</v>
      </c>
      <c r="E216" s="49">
        <v>2119</v>
      </c>
      <c r="F216" s="59">
        <v>0</v>
      </c>
      <c r="G216" s="49">
        <v>2565</v>
      </c>
      <c r="H216" s="59">
        <v>0</v>
      </c>
      <c r="I216" s="49">
        <v>2565</v>
      </c>
      <c r="J216" s="59">
        <v>0</v>
      </c>
      <c r="K216" s="49">
        <v>3238</v>
      </c>
      <c r="L216" s="49">
        <f>SUM(J216:K216)</f>
        <v>3238</v>
      </c>
    </row>
    <row r="217" spans="1:12" ht="13.5" customHeight="1">
      <c r="A217" s="45"/>
      <c r="B217" s="50" t="s">
        <v>124</v>
      </c>
      <c r="C217" s="47" t="s">
        <v>22</v>
      </c>
      <c r="D217" s="56">
        <v>0</v>
      </c>
      <c r="E217" s="55">
        <v>14</v>
      </c>
      <c r="F217" s="56">
        <v>0</v>
      </c>
      <c r="G217" s="55">
        <v>14</v>
      </c>
      <c r="H217" s="56">
        <v>0</v>
      </c>
      <c r="I217" s="55">
        <v>14</v>
      </c>
      <c r="J217" s="56">
        <v>0</v>
      </c>
      <c r="K217" s="55">
        <v>14</v>
      </c>
      <c r="L217" s="55">
        <f>SUM(J217:K217)</f>
        <v>14</v>
      </c>
    </row>
    <row r="218" spans="1:12" ht="13.5" customHeight="1">
      <c r="A218" s="45" t="s">
        <v>14</v>
      </c>
      <c r="B218" s="64">
        <v>47</v>
      </c>
      <c r="C218" s="47" t="s">
        <v>38</v>
      </c>
      <c r="D218" s="56">
        <f aca="true" t="shared" si="35" ref="D218:L218">SUM(D216:D217)</f>
        <v>0</v>
      </c>
      <c r="E218" s="67">
        <f t="shared" si="35"/>
        <v>2133</v>
      </c>
      <c r="F218" s="56">
        <f t="shared" si="35"/>
        <v>0</v>
      </c>
      <c r="G218" s="67">
        <f t="shared" si="35"/>
        <v>2579</v>
      </c>
      <c r="H218" s="56">
        <f t="shared" si="35"/>
        <v>0</v>
      </c>
      <c r="I218" s="67">
        <f t="shared" si="35"/>
        <v>2579</v>
      </c>
      <c r="J218" s="56">
        <f t="shared" si="35"/>
        <v>0</v>
      </c>
      <c r="K218" s="67">
        <f>SUM(K216:K217)</f>
        <v>3252</v>
      </c>
      <c r="L218" s="67">
        <f t="shared" si="35"/>
        <v>3252</v>
      </c>
    </row>
    <row r="219" spans="1:12" ht="25.5">
      <c r="A219" s="45" t="s">
        <v>14</v>
      </c>
      <c r="B219" s="64">
        <v>69</v>
      </c>
      <c r="C219" s="47" t="s">
        <v>361</v>
      </c>
      <c r="D219" s="70">
        <f aca="true" t="shared" si="36" ref="D219:L219">D218+D213+D208+D204</f>
        <v>0</v>
      </c>
      <c r="E219" s="48">
        <f t="shared" si="36"/>
        <v>3403</v>
      </c>
      <c r="F219" s="48">
        <f t="shared" si="36"/>
        <v>2000</v>
      </c>
      <c r="G219" s="48">
        <f t="shared" si="36"/>
        <v>3593</v>
      </c>
      <c r="H219" s="48">
        <f t="shared" si="36"/>
        <v>2000</v>
      </c>
      <c r="I219" s="48">
        <f t="shared" si="36"/>
        <v>3593</v>
      </c>
      <c r="J219" s="70">
        <f t="shared" si="36"/>
        <v>0</v>
      </c>
      <c r="K219" s="48">
        <f>K218+K213+K208+K204</f>
        <v>5383</v>
      </c>
      <c r="L219" s="48">
        <f t="shared" si="36"/>
        <v>5383</v>
      </c>
    </row>
    <row r="220" spans="1:12" ht="13.5" customHeight="1">
      <c r="A220" s="53" t="s">
        <v>14</v>
      </c>
      <c r="B220" s="143">
        <v>0.104</v>
      </c>
      <c r="C220" s="72" t="s">
        <v>118</v>
      </c>
      <c r="D220" s="70">
        <f aca="true" t="shared" si="37" ref="D220:L220">D219</f>
        <v>0</v>
      </c>
      <c r="E220" s="48">
        <f t="shared" si="37"/>
        <v>3403</v>
      </c>
      <c r="F220" s="48">
        <f t="shared" si="37"/>
        <v>2000</v>
      </c>
      <c r="G220" s="48">
        <f t="shared" si="37"/>
        <v>3593</v>
      </c>
      <c r="H220" s="48">
        <f t="shared" si="37"/>
        <v>2000</v>
      </c>
      <c r="I220" s="48">
        <f t="shared" si="37"/>
        <v>3593</v>
      </c>
      <c r="J220" s="70">
        <f t="shared" si="37"/>
        <v>0</v>
      </c>
      <c r="K220" s="48">
        <f>K219</f>
        <v>5383</v>
      </c>
      <c r="L220" s="48">
        <f t="shared" si="37"/>
        <v>5383</v>
      </c>
    </row>
    <row r="221" spans="2:12" ht="4.5" customHeight="1">
      <c r="B221" s="35"/>
      <c r="C221" s="33"/>
      <c r="D221" s="49"/>
      <c r="E221" s="49"/>
      <c r="F221" s="49"/>
      <c r="G221" s="49"/>
      <c r="H221" s="125"/>
      <c r="I221" s="125"/>
      <c r="J221" s="49"/>
      <c r="K221" s="49"/>
      <c r="L221" s="49"/>
    </row>
    <row r="222" spans="2:12" ht="13.5" customHeight="1">
      <c r="B222" s="74">
        <v>0.105</v>
      </c>
      <c r="C222" s="33" t="s">
        <v>139</v>
      </c>
      <c r="D222" s="42"/>
      <c r="E222" s="42"/>
      <c r="F222" s="42"/>
      <c r="G222" s="42"/>
      <c r="H222" s="123"/>
      <c r="I222" s="123"/>
      <c r="J222" s="42"/>
      <c r="K222" s="42"/>
      <c r="L222" s="42"/>
    </row>
    <row r="223" spans="2:12" ht="13.5" customHeight="1">
      <c r="B223" s="6">
        <v>70</v>
      </c>
      <c r="C223" s="39" t="s">
        <v>125</v>
      </c>
      <c r="D223" s="42"/>
      <c r="E223" s="42"/>
      <c r="F223" s="42"/>
      <c r="G223" s="42"/>
      <c r="H223" s="123"/>
      <c r="I223" s="123"/>
      <c r="J223" s="42"/>
      <c r="K223" s="42"/>
      <c r="L223" s="42"/>
    </row>
    <row r="224" spans="2:12" ht="13.5" customHeight="1">
      <c r="B224" s="6">
        <v>44</v>
      </c>
      <c r="C224" s="39" t="s">
        <v>18</v>
      </c>
      <c r="D224" s="42"/>
      <c r="E224" s="42"/>
      <c r="F224" s="42"/>
      <c r="G224" s="42"/>
      <c r="H224" s="123"/>
      <c r="I224" s="123"/>
      <c r="J224" s="42"/>
      <c r="K224" s="42"/>
      <c r="L224" s="42"/>
    </row>
    <row r="225" spans="1:12" ht="13.5" customHeight="1">
      <c r="A225" s="45"/>
      <c r="B225" s="50" t="s">
        <v>126</v>
      </c>
      <c r="C225" s="47" t="s">
        <v>20</v>
      </c>
      <c r="D225" s="59">
        <v>0</v>
      </c>
      <c r="E225" s="49">
        <v>1253</v>
      </c>
      <c r="F225" s="59">
        <v>0</v>
      </c>
      <c r="G225" s="49">
        <v>1409</v>
      </c>
      <c r="H225" s="59">
        <v>0</v>
      </c>
      <c r="I225" s="49">
        <v>1409</v>
      </c>
      <c r="J225" s="59">
        <v>0</v>
      </c>
      <c r="K225" s="49">
        <v>1414</v>
      </c>
      <c r="L225" s="49">
        <f aca="true" t="shared" si="38" ref="L225:L231">SUM(J225:K225)</f>
        <v>1414</v>
      </c>
    </row>
    <row r="226" spans="1:12" ht="13.5" customHeight="1">
      <c r="A226" s="45"/>
      <c r="B226" s="50" t="s">
        <v>127</v>
      </c>
      <c r="C226" s="47" t="s">
        <v>22</v>
      </c>
      <c r="D226" s="59">
        <v>0</v>
      </c>
      <c r="E226" s="49">
        <v>18</v>
      </c>
      <c r="F226" s="59">
        <v>0</v>
      </c>
      <c r="G226" s="49">
        <v>20</v>
      </c>
      <c r="H226" s="59">
        <v>0</v>
      </c>
      <c r="I226" s="49">
        <v>20</v>
      </c>
      <c r="J226" s="59">
        <v>0</v>
      </c>
      <c r="K226" s="49">
        <v>20</v>
      </c>
      <c r="L226" s="49">
        <f t="shared" si="38"/>
        <v>20</v>
      </c>
    </row>
    <row r="227" spans="1:12" ht="13.5" customHeight="1">
      <c r="A227" s="45"/>
      <c r="B227" s="50" t="s">
        <v>128</v>
      </c>
      <c r="C227" s="47" t="s">
        <v>129</v>
      </c>
      <c r="D227" s="59">
        <v>0</v>
      </c>
      <c r="E227" s="51">
        <v>41</v>
      </c>
      <c r="F227" s="59">
        <v>0</v>
      </c>
      <c r="G227" s="49">
        <v>1</v>
      </c>
      <c r="H227" s="59">
        <v>0</v>
      </c>
      <c r="I227" s="49">
        <v>1</v>
      </c>
      <c r="J227" s="59">
        <v>0</v>
      </c>
      <c r="K227" s="49">
        <v>1</v>
      </c>
      <c r="L227" s="49">
        <f t="shared" si="38"/>
        <v>1</v>
      </c>
    </row>
    <row r="228" spans="1:12" ht="13.5" customHeight="1">
      <c r="A228" s="45"/>
      <c r="B228" s="50" t="s">
        <v>130</v>
      </c>
      <c r="C228" s="47" t="s">
        <v>131</v>
      </c>
      <c r="D228" s="59">
        <v>0</v>
      </c>
      <c r="E228" s="49">
        <v>41</v>
      </c>
      <c r="F228" s="59">
        <v>0</v>
      </c>
      <c r="G228" s="49">
        <v>1</v>
      </c>
      <c r="H228" s="59">
        <v>0</v>
      </c>
      <c r="I228" s="49">
        <v>1</v>
      </c>
      <c r="J228" s="59">
        <v>0</v>
      </c>
      <c r="K228" s="49">
        <v>1</v>
      </c>
      <c r="L228" s="49">
        <f t="shared" si="38"/>
        <v>1</v>
      </c>
    </row>
    <row r="229" spans="1:12" ht="13.5" customHeight="1">
      <c r="A229" s="45"/>
      <c r="B229" s="41" t="s">
        <v>274</v>
      </c>
      <c r="C229" s="47" t="s">
        <v>268</v>
      </c>
      <c r="D229" s="51">
        <v>15000</v>
      </c>
      <c r="E229" s="44">
        <v>0</v>
      </c>
      <c r="F229" s="51">
        <v>10000</v>
      </c>
      <c r="G229" s="59">
        <v>0</v>
      </c>
      <c r="H229" s="51">
        <v>10000</v>
      </c>
      <c r="I229" s="59">
        <v>0</v>
      </c>
      <c r="J229" s="59">
        <v>0</v>
      </c>
      <c r="K229" s="59">
        <v>0</v>
      </c>
      <c r="L229" s="59">
        <f t="shared" si="38"/>
        <v>0</v>
      </c>
    </row>
    <row r="230" spans="1:12" ht="13.5" customHeight="1">
      <c r="A230" s="45"/>
      <c r="B230" s="41" t="s">
        <v>354</v>
      </c>
      <c r="C230" s="47" t="s">
        <v>353</v>
      </c>
      <c r="D230" s="59">
        <v>0</v>
      </c>
      <c r="E230" s="44">
        <v>0</v>
      </c>
      <c r="F230" s="59">
        <v>0</v>
      </c>
      <c r="G230" s="59">
        <v>0</v>
      </c>
      <c r="H230" s="59">
        <v>0</v>
      </c>
      <c r="I230" s="59">
        <v>0</v>
      </c>
      <c r="J230" s="51">
        <v>1000</v>
      </c>
      <c r="K230" s="59">
        <v>0</v>
      </c>
      <c r="L230" s="51">
        <f t="shared" si="38"/>
        <v>1000</v>
      </c>
    </row>
    <row r="231" spans="2:12" ht="13.5" customHeight="1">
      <c r="B231" s="41" t="s">
        <v>355</v>
      </c>
      <c r="C231" s="47" t="s">
        <v>356</v>
      </c>
      <c r="D231" s="59">
        <v>0</v>
      </c>
      <c r="E231" s="44">
        <v>0</v>
      </c>
      <c r="F231" s="59">
        <v>0</v>
      </c>
      <c r="G231" s="59">
        <v>0</v>
      </c>
      <c r="H231" s="59">
        <v>0</v>
      </c>
      <c r="I231" s="59">
        <v>0</v>
      </c>
      <c r="J231" s="51">
        <v>5000</v>
      </c>
      <c r="K231" s="59">
        <v>0</v>
      </c>
      <c r="L231" s="51">
        <f t="shared" si="38"/>
        <v>5000</v>
      </c>
    </row>
    <row r="232" spans="1:12" ht="13.5" customHeight="1">
      <c r="A232" s="45" t="s">
        <v>14</v>
      </c>
      <c r="B232" s="64">
        <v>44</v>
      </c>
      <c r="C232" s="47" t="s">
        <v>18</v>
      </c>
      <c r="D232" s="48">
        <f aca="true" t="shared" si="39" ref="D232:L232">SUM(D225:D231)</f>
        <v>15000</v>
      </c>
      <c r="E232" s="48">
        <f t="shared" si="39"/>
        <v>1353</v>
      </c>
      <c r="F232" s="48">
        <f t="shared" si="39"/>
        <v>10000</v>
      </c>
      <c r="G232" s="48">
        <f t="shared" si="39"/>
        <v>1431</v>
      </c>
      <c r="H232" s="48">
        <f t="shared" si="39"/>
        <v>10000</v>
      </c>
      <c r="I232" s="48">
        <f t="shared" si="39"/>
        <v>1431</v>
      </c>
      <c r="J232" s="48">
        <f t="shared" si="39"/>
        <v>6000</v>
      </c>
      <c r="K232" s="48">
        <f>SUM(K225:K231)</f>
        <v>1436</v>
      </c>
      <c r="L232" s="48">
        <f t="shared" si="39"/>
        <v>7436</v>
      </c>
    </row>
    <row r="233" spans="3:12" ht="9" customHeight="1">
      <c r="C233" s="39"/>
      <c r="D233" s="42"/>
      <c r="E233" s="42"/>
      <c r="F233" s="42"/>
      <c r="G233" s="42"/>
      <c r="H233" s="123"/>
      <c r="I233" s="123"/>
      <c r="J233" s="42"/>
      <c r="K233" s="42"/>
      <c r="L233" s="42"/>
    </row>
    <row r="234" spans="2:12" ht="13.5" customHeight="1">
      <c r="B234" s="6">
        <v>45</v>
      </c>
      <c r="C234" s="39" t="s">
        <v>29</v>
      </c>
      <c r="D234" s="42"/>
      <c r="E234" s="42"/>
      <c r="F234" s="42"/>
      <c r="G234" s="42"/>
      <c r="H234" s="123"/>
      <c r="I234" s="123"/>
      <c r="J234" s="42"/>
      <c r="K234" s="42"/>
      <c r="L234" s="42"/>
    </row>
    <row r="235" spans="1:12" ht="13.5" customHeight="1">
      <c r="A235" s="45"/>
      <c r="B235" s="50" t="s">
        <v>132</v>
      </c>
      <c r="C235" s="47" t="s">
        <v>20</v>
      </c>
      <c r="D235" s="59">
        <v>0</v>
      </c>
      <c r="E235" s="49">
        <v>1042</v>
      </c>
      <c r="F235" s="59">
        <v>0</v>
      </c>
      <c r="G235" s="42">
        <v>1120</v>
      </c>
      <c r="H235" s="59">
        <v>0</v>
      </c>
      <c r="I235" s="42">
        <v>1120</v>
      </c>
      <c r="J235" s="59">
        <v>0</v>
      </c>
      <c r="K235" s="42">
        <v>1128</v>
      </c>
      <c r="L235" s="42">
        <f>SUM(J235:K235)</f>
        <v>1128</v>
      </c>
    </row>
    <row r="236" spans="1:12" ht="13.5" customHeight="1">
      <c r="A236" s="45"/>
      <c r="B236" s="50" t="s">
        <v>133</v>
      </c>
      <c r="C236" s="47" t="s">
        <v>22</v>
      </c>
      <c r="D236" s="56">
        <v>0</v>
      </c>
      <c r="E236" s="55">
        <v>14</v>
      </c>
      <c r="F236" s="56">
        <v>0</v>
      </c>
      <c r="G236" s="55">
        <v>15</v>
      </c>
      <c r="H236" s="56">
        <v>0</v>
      </c>
      <c r="I236" s="55">
        <v>15</v>
      </c>
      <c r="J236" s="56">
        <v>0</v>
      </c>
      <c r="K236" s="55">
        <v>15</v>
      </c>
      <c r="L236" s="55">
        <f>SUM(J236:K236)</f>
        <v>15</v>
      </c>
    </row>
    <row r="237" spans="1:12" ht="13.5" customHeight="1">
      <c r="A237" s="45" t="s">
        <v>14</v>
      </c>
      <c r="B237" s="64">
        <v>45</v>
      </c>
      <c r="C237" s="47" t="s">
        <v>29</v>
      </c>
      <c r="D237" s="56">
        <f aca="true" t="shared" si="40" ref="D237:L237">SUM(D235:D236)</f>
        <v>0</v>
      </c>
      <c r="E237" s="67">
        <f t="shared" si="40"/>
        <v>1056</v>
      </c>
      <c r="F237" s="56">
        <f t="shared" si="40"/>
        <v>0</v>
      </c>
      <c r="G237" s="67">
        <f t="shared" si="40"/>
        <v>1135</v>
      </c>
      <c r="H237" s="56">
        <f t="shared" si="40"/>
        <v>0</v>
      </c>
      <c r="I237" s="67">
        <f t="shared" si="40"/>
        <v>1135</v>
      </c>
      <c r="J237" s="56">
        <f t="shared" si="40"/>
        <v>0</v>
      </c>
      <c r="K237" s="67">
        <f>SUM(K235:K236)</f>
        <v>1143</v>
      </c>
      <c r="L237" s="67">
        <f t="shared" si="40"/>
        <v>1143</v>
      </c>
    </row>
    <row r="238" spans="1:12" ht="9" customHeight="1">
      <c r="A238" s="45"/>
      <c r="B238" s="64"/>
      <c r="C238" s="47"/>
      <c r="D238" s="49"/>
      <c r="E238" s="49"/>
      <c r="F238" s="49"/>
      <c r="G238" s="49"/>
      <c r="H238" s="125"/>
      <c r="I238" s="125"/>
      <c r="J238" s="49"/>
      <c r="K238" s="49"/>
      <c r="L238" s="49"/>
    </row>
    <row r="239" spans="1:12" ht="13.5" customHeight="1">
      <c r="A239" s="45"/>
      <c r="B239" s="64">
        <v>46</v>
      </c>
      <c r="C239" s="47" t="s">
        <v>34</v>
      </c>
      <c r="D239" s="49"/>
      <c r="E239" s="49"/>
      <c r="F239" s="49"/>
      <c r="G239" s="49"/>
      <c r="H239" s="125"/>
      <c r="I239" s="125"/>
      <c r="J239" s="49"/>
      <c r="K239" s="49"/>
      <c r="L239" s="49"/>
    </row>
    <row r="240" spans="1:12" ht="13.5" customHeight="1">
      <c r="A240" s="45"/>
      <c r="B240" s="50" t="s">
        <v>134</v>
      </c>
      <c r="C240" s="47" t="s">
        <v>20</v>
      </c>
      <c r="D240" s="59">
        <v>0</v>
      </c>
      <c r="E240" s="49">
        <v>1525</v>
      </c>
      <c r="F240" s="59">
        <v>0</v>
      </c>
      <c r="G240" s="49">
        <v>1689</v>
      </c>
      <c r="H240" s="59">
        <v>0</v>
      </c>
      <c r="I240" s="49">
        <v>1689</v>
      </c>
      <c r="J240" s="59">
        <v>0</v>
      </c>
      <c r="K240" s="49">
        <v>1924</v>
      </c>
      <c r="L240" s="49">
        <f>SUM(J240:K240)</f>
        <v>1924</v>
      </c>
    </row>
    <row r="241" spans="2:12" ht="13.5" customHeight="1">
      <c r="B241" s="41" t="s">
        <v>135</v>
      </c>
      <c r="C241" s="39" t="s">
        <v>22</v>
      </c>
      <c r="D241" s="59">
        <v>0</v>
      </c>
      <c r="E241" s="49">
        <v>4</v>
      </c>
      <c r="F241" s="59">
        <v>0</v>
      </c>
      <c r="G241" s="42">
        <v>4</v>
      </c>
      <c r="H241" s="59">
        <v>0</v>
      </c>
      <c r="I241" s="42">
        <v>4</v>
      </c>
      <c r="J241" s="59">
        <v>0</v>
      </c>
      <c r="K241" s="42">
        <v>4</v>
      </c>
      <c r="L241" s="42">
        <f>SUM(J241:K241)</f>
        <v>4</v>
      </c>
    </row>
    <row r="242" spans="1:12" ht="13.5" customHeight="1">
      <c r="A242" s="45" t="s">
        <v>14</v>
      </c>
      <c r="B242" s="64">
        <v>46</v>
      </c>
      <c r="C242" s="47" t="s">
        <v>34</v>
      </c>
      <c r="D242" s="70">
        <f aca="true" t="shared" si="41" ref="D242:L242">SUM(D240:D241)</f>
        <v>0</v>
      </c>
      <c r="E242" s="48">
        <f t="shared" si="41"/>
        <v>1529</v>
      </c>
      <c r="F242" s="70">
        <f t="shared" si="41"/>
        <v>0</v>
      </c>
      <c r="G242" s="48">
        <f t="shared" si="41"/>
        <v>1693</v>
      </c>
      <c r="H242" s="70">
        <f t="shared" si="41"/>
        <v>0</v>
      </c>
      <c r="I242" s="48">
        <f t="shared" si="41"/>
        <v>1693</v>
      </c>
      <c r="J242" s="70">
        <f t="shared" si="41"/>
        <v>0</v>
      </c>
      <c r="K242" s="48">
        <f>SUM(K240:K241)</f>
        <v>1928</v>
      </c>
      <c r="L242" s="48">
        <f t="shared" si="41"/>
        <v>1928</v>
      </c>
    </row>
    <row r="243" spans="1:12" ht="9" customHeight="1">
      <c r="A243" s="45"/>
      <c r="B243" s="64"/>
      <c r="C243" s="47"/>
      <c r="D243" s="42"/>
      <c r="E243" s="42"/>
      <c r="F243" s="42"/>
      <c r="G243" s="42"/>
      <c r="H243" s="123"/>
      <c r="I243" s="123"/>
      <c r="J243" s="42"/>
      <c r="K243" s="42"/>
      <c r="L243" s="42"/>
    </row>
    <row r="244" spans="1:12" ht="13.5" customHeight="1">
      <c r="A244" s="45"/>
      <c r="B244" s="64">
        <v>48</v>
      </c>
      <c r="C244" s="47" t="s">
        <v>43</v>
      </c>
      <c r="D244" s="42"/>
      <c r="E244" s="42"/>
      <c r="F244" s="42"/>
      <c r="G244" s="42"/>
      <c r="H244" s="123"/>
      <c r="I244" s="123"/>
      <c r="J244" s="42"/>
      <c r="K244" s="42"/>
      <c r="L244" s="42"/>
    </row>
    <row r="245" spans="2:12" ht="13.5" customHeight="1">
      <c r="B245" s="41" t="s">
        <v>136</v>
      </c>
      <c r="C245" s="39" t="s">
        <v>20</v>
      </c>
      <c r="D245" s="59">
        <v>0</v>
      </c>
      <c r="E245" s="49">
        <v>2117</v>
      </c>
      <c r="F245" s="59">
        <v>0</v>
      </c>
      <c r="G245" s="42">
        <v>944</v>
      </c>
      <c r="H245" s="59">
        <v>0</v>
      </c>
      <c r="I245" s="42">
        <v>944</v>
      </c>
      <c r="J245" s="59">
        <v>0</v>
      </c>
      <c r="K245" s="42">
        <v>1060</v>
      </c>
      <c r="L245" s="42">
        <f>SUM(J245:K245)</f>
        <v>1060</v>
      </c>
    </row>
    <row r="246" spans="2:12" ht="13.5" customHeight="1">
      <c r="B246" s="41" t="s">
        <v>137</v>
      </c>
      <c r="C246" s="39" t="s">
        <v>22</v>
      </c>
      <c r="D246" s="59">
        <v>0</v>
      </c>
      <c r="E246" s="49">
        <v>5</v>
      </c>
      <c r="F246" s="59">
        <v>0</v>
      </c>
      <c r="G246" s="42">
        <v>8</v>
      </c>
      <c r="H246" s="59">
        <v>0</v>
      </c>
      <c r="I246" s="42">
        <v>8</v>
      </c>
      <c r="J246" s="59">
        <v>0</v>
      </c>
      <c r="K246" s="42">
        <v>8</v>
      </c>
      <c r="L246" s="42">
        <f>SUM(J246:K246)</f>
        <v>8</v>
      </c>
    </row>
    <row r="247" spans="1:12" ht="13.5" customHeight="1">
      <c r="A247" s="45" t="s">
        <v>14</v>
      </c>
      <c r="B247" s="64">
        <v>48</v>
      </c>
      <c r="C247" s="47" t="s">
        <v>43</v>
      </c>
      <c r="D247" s="70">
        <f aca="true" t="shared" si="42" ref="D247:L247">SUM(D245:D246)</f>
        <v>0</v>
      </c>
      <c r="E247" s="48">
        <f t="shared" si="42"/>
        <v>2122</v>
      </c>
      <c r="F247" s="70">
        <f t="shared" si="42"/>
        <v>0</v>
      </c>
      <c r="G247" s="48">
        <f t="shared" si="42"/>
        <v>952</v>
      </c>
      <c r="H247" s="70">
        <f t="shared" si="42"/>
        <v>0</v>
      </c>
      <c r="I247" s="48">
        <f t="shared" si="42"/>
        <v>952</v>
      </c>
      <c r="J247" s="70">
        <f t="shared" si="42"/>
        <v>0</v>
      </c>
      <c r="K247" s="48">
        <f>SUM(K245:K246)</f>
        <v>1068</v>
      </c>
      <c r="L247" s="48">
        <f t="shared" si="42"/>
        <v>1068</v>
      </c>
    </row>
    <row r="248" spans="1:12" ht="13.5" customHeight="1">
      <c r="A248" s="45" t="s">
        <v>14</v>
      </c>
      <c r="B248" s="64">
        <v>70</v>
      </c>
      <c r="C248" s="47" t="s">
        <v>138</v>
      </c>
      <c r="D248" s="48">
        <f aca="true" t="shared" si="43" ref="D248:L248">D247+D242+D237+D232</f>
        <v>15000</v>
      </c>
      <c r="E248" s="48">
        <f t="shared" si="43"/>
        <v>6060</v>
      </c>
      <c r="F248" s="48">
        <f t="shared" si="43"/>
        <v>10000</v>
      </c>
      <c r="G248" s="48">
        <f t="shared" si="43"/>
        <v>5211</v>
      </c>
      <c r="H248" s="48">
        <f t="shared" si="43"/>
        <v>10000</v>
      </c>
      <c r="I248" s="48">
        <f t="shared" si="43"/>
        <v>5211</v>
      </c>
      <c r="J248" s="48">
        <f t="shared" si="43"/>
        <v>6000</v>
      </c>
      <c r="K248" s="48">
        <f>K247+K242+K237+K232</f>
        <v>5575</v>
      </c>
      <c r="L248" s="48">
        <f t="shared" si="43"/>
        <v>11575</v>
      </c>
    </row>
    <row r="249" spans="1:12" ht="13.5" customHeight="1">
      <c r="A249" s="45" t="s">
        <v>14</v>
      </c>
      <c r="B249" s="74">
        <v>0.105</v>
      </c>
      <c r="C249" s="63" t="s">
        <v>139</v>
      </c>
      <c r="D249" s="48">
        <f aca="true" t="shared" si="44" ref="D249:L249">D248</f>
        <v>15000</v>
      </c>
      <c r="E249" s="48">
        <f t="shared" si="44"/>
        <v>6060</v>
      </c>
      <c r="F249" s="48">
        <f t="shared" si="44"/>
        <v>10000</v>
      </c>
      <c r="G249" s="48">
        <f t="shared" si="44"/>
        <v>5211</v>
      </c>
      <c r="H249" s="48">
        <f t="shared" si="44"/>
        <v>10000</v>
      </c>
      <c r="I249" s="48">
        <f t="shared" si="44"/>
        <v>5211</v>
      </c>
      <c r="J249" s="48">
        <f t="shared" si="44"/>
        <v>6000</v>
      </c>
      <c r="K249" s="48">
        <f>K248</f>
        <v>5575</v>
      </c>
      <c r="L249" s="48">
        <f t="shared" si="44"/>
        <v>11575</v>
      </c>
    </row>
    <row r="250" spans="1:12" ht="9" customHeight="1">
      <c r="A250" s="45"/>
      <c r="B250" s="75"/>
      <c r="C250" s="63"/>
      <c r="D250" s="49"/>
      <c r="E250" s="49"/>
      <c r="F250" s="49"/>
      <c r="G250" s="49"/>
      <c r="H250" s="125"/>
      <c r="I250" s="125"/>
      <c r="J250" s="49"/>
      <c r="K250" s="49"/>
      <c r="L250" s="49"/>
    </row>
    <row r="251" spans="1:12" ht="12.75" customHeight="1">
      <c r="A251" s="45"/>
      <c r="B251" s="74">
        <v>0.106</v>
      </c>
      <c r="C251" s="63" t="s">
        <v>140</v>
      </c>
      <c r="D251" s="42"/>
      <c r="E251" s="42"/>
      <c r="F251" s="42"/>
      <c r="G251" s="42"/>
      <c r="H251" s="123"/>
      <c r="I251" s="123"/>
      <c r="J251" s="42"/>
      <c r="K251" s="42"/>
      <c r="L251" s="42"/>
    </row>
    <row r="252" spans="2:12" ht="12.75" customHeight="1">
      <c r="B252" s="6">
        <v>71</v>
      </c>
      <c r="C252" s="39" t="s">
        <v>141</v>
      </c>
      <c r="D252" s="42"/>
      <c r="E252" s="42"/>
      <c r="F252" s="42"/>
      <c r="G252" s="42"/>
      <c r="H252" s="123"/>
      <c r="I252" s="123"/>
      <c r="J252" s="42"/>
      <c r="K252" s="42"/>
      <c r="L252" s="42"/>
    </row>
    <row r="253" spans="2:12" ht="12.75" customHeight="1">
      <c r="B253" s="6">
        <v>61</v>
      </c>
      <c r="C253" s="39" t="s">
        <v>142</v>
      </c>
      <c r="D253" s="42"/>
      <c r="E253" s="42"/>
      <c r="F253" s="42"/>
      <c r="G253" s="42"/>
      <c r="H253" s="123"/>
      <c r="I253" s="123"/>
      <c r="J253" s="42"/>
      <c r="K253" s="42"/>
      <c r="L253" s="42"/>
    </row>
    <row r="254" spans="1:12" ht="25.5" customHeight="1">
      <c r="A254" s="53"/>
      <c r="B254" s="150" t="s">
        <v>252</v>
      </c>
      <c r="C254" s="54" t="s">
        <v>256</v>
      </c>
      <c r="D254" s="67">
        <v>128</v>
      </c>
      <c r="E254" s="56">
        <v>0</v>
      </c>
      <c r="F254" s="67">
        <v>1295</v>
      </c>
      <c r="G254" s="56">
        <v>0</v>
      </c>
      <c r="H254" s="67">
        <v>1295</v>
      </c>
      <c r="I254" s="56">
        <v>0</v>
      </c>
      <c r="J254" s="67">
        <v>1000</v>
      </c>
      <c r="K254" s="56">
        <v>0</v>
      </c>
      <c r="L254" s="67">
        <f>SUM(J254:K254)</f>
        <v>1000</v>
      </c>
    </row>
    <row r="255" spans="2:12" ht="12.75">
      <c r="B255" s="41" t="s">
        <v>273</v>
      </c>
      <c r="C255" s="39" t="s">
        <v>269</v>
      </c>
      <c r="D255" s="43">
        <v>21935</v>
      </c>
      <c r="E255" s="44">
        <v>0</v>
      </c>
      <c r="F255" s="43">
        <v>10000</v>
      </c>
      <c r="G255" s="44">
        <v>0</v>
      </c>
      <c r="H255" s="43">
        <v>10000</v>
      </c>
      <c r="I255" s="44">
        <v>0</v>
      </c>
      <c r="J255" s="43">
        <v>5000</v>
      </c>
      <c r="K255" s="44">
        <v>0</v>
      </c>
      <c r="L255" s="43">
        <f>SUM(J255:K255)</f>
        <v>5000</v>
      </c>
    </row>
    <row r="256" spans="2:12" ht="25.5">
      <c r="B256" s="41" t="s">
        <v>357</v>
      </c>
      <c r="C256" s="39" t="s">
        <v>358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3">
        <v>1000</v>
      </c>
      <c r="K256" s="44">
        <v>0</v>
      </c>
      <c r="L256" s="43">
        <f>SUM(J256:K256)</f>
        <v>1000</v>
      </c>
    </row>
    <row r="257" spans="1:12" ht="12.75" customHeight="1">
      <c r="A257" s="5" t="s">
        <v>14</v>
      </c>
      <c r="B257" s="6">
        <v>61</v>
      </c>
      <c r="C257" s="39" t="s">
        <v>142</v>
      </c>
      <c r="D257" s="48">
        <f aca="true" t="shared" si="45" ref="D257:L257">SUM(D254:D256)</f>
        <v>22063</v>
      </c>
      <c r="E257" s="70">
        <f t="shared" si="45"/>
        <v>0</v>
      </c>
      <c r="F257" s="48">
        <f t="shared" si="45"/>
        <v>11295</v>
      </c>
      <c r="G257" s="70">
        <f t="shared" si="45"/>
        <v>0</v>
      </c>
      <c r="H257" s="48">
        <f t="shared" si="45"/>
        <v>11295</v>
      </c>
      <c r="I257" s="70">
        <f t="shared" si="45"/>
        <v>0</v>
      </c>
      <c r="J257" s="48">
        <f t="shared" si="45"/>
        <v>7000</v>
      </c>
      <c r="K257" s="70">
        <f>SUM(K254:K256)</f>
        <v>0</v>
      </c>
      <c r="L257" s="48">
        <f t="shared" si="45"/>
        <v>7000</v>
      </c>
    </row>
    <row r="258" spans="1:12" ht="12.75" customHeight="1">
      <c r="A258" s="45" t="s">
        <v>14</v>
      </c>
      <c r="B258" s="64">
        <v>71</v>
      </c>
      <c r="C258" s="47" t="s">
        <v>141</v>
      </c>
      <c r="D258" s="48">
        <f aca="true" t="shared" si="46" ref="D258:L258">D257</f>
        <v>22063</v>
      </c>
      <c r="E258" s="70">
        <f t="shared" si="46"/>
        <v>0</v>
      </c>
      <c r="F258" s="48">
        <f t="shared" si="46"/>
        <v>11295</v>
      </c>
      <c r="G258" s="70">
        <f t="shared" si="46"/>
        <v>0</v>
      </c>
      <c r="H258" s="48">
        <f t="shared" si="46"/>
        <v>11295</v>
      </c>
      <c r="I258" s="70">
        <f t="shared" si="46"/>
        <v>0</v>
      </c>
      <c r="J258" s="48">
        <f t="shared" si="46"/>
        <v>7000</v>
      </c>
      <c r="K258" s="70">
        <f>K257</f>
        <v>0</v>
      </c>
      <c r="L258" s="48">
        <f t="shared" si="46"/>
        <v>7000</v>
      </c>
    </row>
    <row r="259" spans="3:12" ht="9.75" customHeight="1">
      <c r="C259" s="39"/>
      <c r="D259" s="49"/>
      <c r="E259" s="49"/>
      <c r="F259" s="49"/>
      <c r="G259" s="49"/>
      <c r="H259" s="125"/>
      <c r="I259" s="125"/>
      <c r="J259" s="49"/>
      <c r="K259" s="49"/>
      <c r="L259" s="49"/>
    </row>
    <row r="260" spans="1:12" ht="12.75" customHeight="1">
      <c r="A260" s="45"/>
      <c r="B260" s="64">
        <v>72</v>
      </c>
      <c r="C260" s="47" t="s">
        <v>143</v>
      </c>
      <c r="D260" s="59"/>
      <c r="E260" s="49"/>
      <c r="F260" s="49"/>
      <c r="G260" s="49"/>
      <c r="H260" s="125"/>
      <c r="I260" s="125"/>
      <c r="J260" s="49"/>
      <c r="K260" s="49"/>
      <c r="L260" s="49"/>
    </row>
    <row r="261" spans="1:12" ht="38.25">
      <c r="A261" s="45"/>
      <c r="B261" s="50" t="s">
        <v>244</v>
      </c>
      <c r="C261" s="47" t="s">
        <v>245</v>
      </c>
      <c r="D261" s="51">
        <v>2375</v>
      </c>
      <c r="E261" s="59">
        <v>0</v>
      </c>
      <c r="F261" s="49">
        <v>2675</v>
      </c>
      <c r="G261" s="59">
        <v>0</v>
      </c>
      <c r="H261" s="51">
        <v>2675</v>
      </c>
      <c r="I261" s="59">
        <v>0</v>
      </c>
      <c r="J261" s="49">
        <v>2500</v>
      </c>
      <c r="K261" s="59">
        <v>0</v>
      </c>
      <c r="L261" s="49">
        <f>SUM(J261:K261)</f>
        <v>2500</v>
      </c>
    </row>
    <row r="262" spans="1:12" ht="38.25">
      <c r="A262" s="45"/>
      <c r="B262" s="50" t="s">
        <v>253</v>
      </c>
      <c r="C262" s="47" t="s">
        <v>254</v>
      </c>
      <c r="D262" s="51">
        <v>1270</v>
      </c>
      <c r="E262" s="59">
        <v>0</v>
      </c>
      <c r="F262" s="49">
        <v>2781</v>
      </c>
      <c r="G262" s="59">
        <v>0</v>
      </c>
      <c r="H262" s="51">
        <v>2781</v>
      </c>
      <c r="I262" s="59">
        <v>0</v>
      </c>
      <c r="J262" s="49">
        <v>1381</v>
      </c>
      <c r="K262" s="59">
        <v>0</v>
      </c>
      <c r="L262" s="49">
        <f>SUM(J262:K262)</f>
        <v>1381</v>
      </c>
    </row>
    <row r="263" spans="1:12" ht="12.75">
      <c r="A263" s="45"/>
      <c r="B263" s="50" t="s">
        <v>326</v>
      </c>
      <c r="C263" s="47" t="s">
        <v>327</v>
      </c>
      <c r="D263" s="59">
        <v>0</v>
      </c>
      <c r="E263" s="59">
        <v>0</v>
      </c>
      <c r="F263" s="51">
        <v>440</v>
      </c>
      <c r="G263" s="59">
        <v>0</v>
      </c>
      <c r="H263" s="51">
        <v>440</v>
      </c>
      <c r="I263" s="59">
        <v>0</v>
      </c>
      <c r="J263" s="59">
        <v>0</v>
      </c>
      <c r="K263" s="59">
        <v>0</v>
      </c>
      <c r="L263" s="59">
        <f>SUM(J263:K263)</f>
        <v>0</v>
      </c>
    </row>
    <row r="264" spans="1:12" ht="12.75" customHeight="1">
      <c r="A264" s="45" t="s">
        <v>14</v>
      </c>
      <c r="B264" s="71">
        <v>72</v>
      </c>
      <c r="C264" s="47" t="s">
        <v>143</v>
      </c>
      <c r="D264" s="69">
        <f aca="true" t="shared" si="47" ref="D264:L264">SUM(D261:D263)</f>
        <v>3645</v>
      </c>
      <c r="E264" s="70">
        <f t="shared" si="47"/>
        <v>0</v>
      </c>
      <c r="F264" s="69">
        <f t="shared" si="47"/>
        <v>5896</v>
      </c>
      <c r="G264" s="70">
        <f t="shared" si="47"/>
        <v>0</v>
      </c>
      <c r="H264" s="69">
        <f t="shared" si="47"/>
        <v>5896</v>
      </c>
      <c r="I264" s="70">
        <f t="shared" si="47"/>
        <v>0</v>
      </c>
      <c r="J264" s="69">
        <f t="shared" si="47"/>
        <v>3881</v>
      </c>
      <c r="K264" s="70">
        <f t="shared" si="47"/>
        <v>0</v>
      </c>
      <c r="L264" s="69">
        <f t="shared" si="47"/>
        <v>3881</v>
      </c>
    </row>
    <row r="265" spans="1:12" ht="12.75" customHeight="1">
      <c r="A265" s="45" t="s">
        <v>14</v>
      </c>
      <c r="B265" s="74">
        <v>0.106</v>
      </c>
      <c r="C265" s="63" t="s">
        <v>140</v>
      </c>
      <c r="D265" s="69">
        <f aca="true" t="shared" si="48" ref="D265:L265">D264+D258</f>
        <v>25708</v>
      </c>
      <c r="E265" s="70">
        <f t="shared" si="48"/>
        <v>0</v>
      </c>
      <c r="F265" s="69">
        <f t="shared" si="48"/>
        <v>17191</v>
      </c>
      <c r="G265" s="70">
        <f t="shared" si="48"/>
        <v>0</v>
      </c>
      <c r="H265" s="69">
        <f t="shared" si="48"/>
        <v>17191</v>
      </c>
      <c r="I265" s="70">
        <f t="shared" si="48"/>
        <v>0</v>
      </c>
      <c r="J265" s="69">
        <f t="shared" si="48"/>
        <v>10881</v>
      </c>
      <c r="K265" s="70">
        <f t="shared" si="48"/>
        <v>0</v>
      </c>
      <c r="L265" s="69">
        <f t="shared" si="48"/>
        <v>10881</v>
      </c>
    </row>
    <row r="266" spans="1:12" ht="12.75" customHeight="1">
      <c r="A266" s="45"/>
      <c r="B266" s="75"/>
      <c r="C266" s="63"/>
      <c r="D266" s="49"/>
      <c r="E266" s="49"/>
      <c r="F266" s="49"/>
      <c r="G266" s="49"/>
      <c r="H266" s="125"/>
      <c r="I266" s="126"/>
      <c r="J266" s="49"/>
      <c r="K266" s="49"/>
      <c r="L266" s="49"/>
    </row>
    <row r="267" spans="2:12" ht="12.75" customHeight="1">
      <c r="B267" s="74">
        <v>0.107</v>
      </c>
      <c r="C267" s="33" t="s">
        <v>144</v>
      </c>
      <c r="D267" s="42"/>
      <c r="E267" s="42"/>
      <c r="F267" s="42"/>
      <c r="G267" s="42"/>
      <c r="H267" s="123"/>
      <c r="I267" s="123"/>
      <c r="J267" s="42"/>
      <c r="K267" s="42"/>
      <c r="L267" s="42"/>
    </row>
    <row r="268" spans="2:12" ht="12.75" customHeight="1">
      <c r="B268" s="6">
        <v>73</v>
      </c>
      <c r="C268" s="39" t="s">
        <v>145</v>
      </c>
      <c r="D268" s="42"/>
      <c r="E268" s="42"/>
      <c r="F268" s="42"/>
      <c r="G268" s="42"/>
      <c r="H268" s="123"/>
      <c r="I268" s="123"/>
      <c r="J268" s="42"/>
      <c r="K268" s="42"/>
      <c r="L268" s="42"/>
    </row>
    <row r="269" spans="2:12" ht="12.75" customHeight="1">
      <c r="B269" s="6">
        <v>44</v>
      </c>
      <c r="C269" s="39" t="s">
        <v>18</v>
      </c>
      <c r="D269" s="42"/>
      <c r="E269" s="42"/>
      <c r="F269" s="42"/>
      <c r="G269" s="42"/>
      <c r="H269" s="123"/>
      <c r="I269" s="123"/>
      <c r="J269" s="42"/>
      <c r="K269" s="42"/>
      <c r="L269" s="42"/>
    </row>
    <row r="270" spans="1:12" ht="12.75" customHeight="1">
      <c r="A270" s="45"/>
      <c r="B270" s="50" t="s">
        <v>146</v>
      </c>
      <c r="C270" s="47" t="s">
        <v>20</v>
      </c>
      <c r="D270" s="49">
        <v>293</v>
      </c>
      <c r="E270" s="59">
        <v>0</v>
      </c>
      <c r="F270" s="51">
        <v>2984</v>
      </c>
      <c r="G270" s="59">
        <v>0</v>
      </c>
      <c r="H270" s="49">
        <v>2984</v>
      </c>
      <c r="I270" s="59">
        <v>0</v>
      </c>
      <c r="J270" s="51">
        <v>1971</v>
      </c>
      <c r="K270" s="59">
        <v>0</v>
      </c>
      <c r="L270" s="51">
        <f>SUM(J270:K270)</f>
        <v>1971</v>
      </c>
    </row>
    <row r="271" spans="1:12" ht="27.75" customHeight="1">
      <c r="A271" s="45"/>
      <c r="B271" s="50" t="s">
        <v>238</v>
      </c>
      <c r="C271" s="47" t="s">
        <v>258</v>
      </c>
      <c r="D271" s="51">
        <v>11568</v>
      </c>
      <c r="E271" s="59">
        <v>0</v>
      </c>
      <c r="F271" s="49">
        <v>11050</v>
      </c>
      <c r="G271" s="59">
        <v>0</v>
      </c>
      <c r="H271" s="49">
        <v>11050</v>
      </c>
      <c r="I271" s="59">
        <v>0</v>
      </c>
      <c r="J271" s="49">
        <v>11050</v>
      </c>
      <c r="K271" s="59">
        <v>0</v>
      </c>
      <c r="L271" s="49">
        <f>SUM(J271:K271)</f>
        <v>11050</v>
      </c>
    </row>
    <row r="272" spans="1:12" ht="27.75" customHeight="1">
      <c r="A272" s="45"/>
      <c r="B272" s="50" t="s">
        <v>260</v>
      </c>
      <c r="C272" s="47" t="s">
        <v>283</v>
      </c>
      <c r="D272" s="51">
        <v>588</v>
      </c>
      <c r="E272" s="59">
        <v>0</v>
      </c>
      <c r="F272" s="51">
        <v>600</v>
      </c>
      <c r="G272" s="59">
        <v>0</v>
      </c>
      <c r="H272" s="49">
        <v>600</v>
      </c>
      <c r="I272" s="59">
        <v>0</v>
      </c>
      <c r="J272" s="51">
        <v>450</v>
      </c>
      <c r="K272" s="59">
        <v>0</v>
      </c>
      <c r="L272" s="51">
        <f>SUM(J272:K272)</f>
        <v>450</v>
      </c>
    </row>
    <row r="273" spans="1:12" ht="27.75" customHeight="1">
      <c r="A273" s="45"/>
      <c r="B273" s="50" t="s">
        <v>261</v>
      </c>
      <c r="C273" s="47" t="s">
        <v>305</v>
      </c>
      <c r="D273" s="59">
        <v>0</v>
      </c>
      <c r="E273" s="59">
        <v>0</v>
      </c>
      <c r="F273" s="51">
        <v>3000</v>
      </c>
      <c r="G273" s="59">
        <v>0</v>
      </c>
      <c r="H273" s="49">
        <v>3000</v>
      </c>
      <c r="I273" s="59">
        <v>0</v>
      </c>
      <c r="J273" s="51">
        <v>2250</v>
      </c>
      <c r="K273" s="59">
        <v>0</v>
      </c>
      <c r="L273" s="51">
        <f>SUM(J273:K273)</f>
        <v>2250</v>
      </c>
    </row>
    <row r="274" spans="1:12" ht="12.75" customHeight="1">
      <c r="A274" s="45"/>
      <c r="B274" s="50" t="s">
        <v>359</v>
      </c>
      <c r="C274" s="47" t="s">
        <v>360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59">
        <v>0</v>
      </c>
      <c r="J274" s="51">
        <v>1000</v>
      </c>
      <c r="K274" s="59">
        <v>0</v>
      </c>
      <c r="L274" s="51">
        <f>SUM(J274:K274)</f>
        <v>1000</v>
      </c>
    </row>
    <row r="275" spans="1:12" ht="12.75">
      <c r="A275" s="45" t="s">
        <v>14</v>
      </c>
      <c r="B275" s="64">
        <v>44</v>
      </c>
      <c r="C275" s="47" t="s">
        <v>18</v>
      </c>
      <c r="D275" s="69">
        <f aca="true" t="shared" si="49" ref="D275:L275">SUM(D270:D274)</f>
        <v>12449</v>
      </c>
      <c r="E275" s="70">
        <f t="shared" si="49"/>
        <v>0</v>
      </c>
      <c r="F275" s="69">
        <f t="shared" si="49"/>
        <v>17634</v>
      </c>
      <c r="G275" s="70">
        <f t="shared" si="49"/>
        <v>0</v>
      </c>
      <c r="H275" s="69">
        <f t="shared" si="49"/>
        <v>17634</v>
      </c>
      <c r="I275" s="70">
        <f t="shared" si="49"/>
        <v>0</v>
      </c>
      <c r="J275" s="69">
        <f t="shared" si="49"/>
        <v>16721</v>
      </c>
      <c r="K275" s="70">
        <f t="shared" si="49"/>
        <v>0</v>
      </c>
      <c r="L275" s="69">
        <f t="shared" si="49"/>
        <v>16721</v>
      </c>
    </row>
    <row r="276" spans="1:12" ht="12.75">
      <c r="A276" s="45"/>
      <c r="B276" s="64"/>
      <c r="C276" s="47"/>
      <c r="D276" s="42"/>
      <c r="E276" s="42"/>
      <c r="F276" s="42"/>
      <c r="G276" s="42"/>
      <c r="H276" s="123"/>
      <c r="I276" s="123"/>
      <c r="J276" s="42"/>
      <c r="K276" s="42"/>
      <c r="L276" s="49"/>
    </row>
    <row r="277" spans="1:12" ht="12.75">
      <c r="A277" s="45"/>
      <c r="B277" s="64">
        <v>45</v>
      </c>
      <c r="C277" s="47" t="s">
        <v>29</v>
      </c>
      <c r="D277" s="42"/>
      <c r="E277" s="42"/>
      <c r="F277" s="42"/>
      <c r="G277" s="42"/>
      <c r="H277" s="123"/>
      <c r="I277" s="123"/>
      <c r="J277" s="42"/>
      <c r="K277" s="42"/>
      <c r="L277" s="49"/>
    </row>
    <row r="278" spans="2:12" ht="12.75">
      <c r="B278" s="41" t="s">
        <v>147</v>
      </c>
      <c r="C278" s="39" t="s">
        <v>20</v>
      </c>
      <c r="D278" s="44">
        <v>0</v>
      </c>
      <c r="E278" s="42">
        <v>1998</v>
      </c>
      <c r="F278" s="44">
        <v>0</v>
      </c>
      <c r="G278" s="42">
        <v>2198</v>
      </c>
      <c r="H278" s="44">
        <v>0</v>
      </c>
      <c r="I278" s="42">
        <v>2198</v>
      </c>
      <c r="J278" s="44">
        <v>0</v>
      </c>
      <c r="K278" s="42">
        <v>2540</v>
      </c>
      <c r="L278" s="42">
        <f>SUM(J278:K278)</f>
        <v>2540</v>
      </c>
    </row>
    <row r="279" spans="2:12" ht="12.75">
      <c r="B279" s="41" t="s">
        <v>148</v>
      </c>
      <c r="C279" s="39" t="s">
        <v>52</v>
      </c>
      <c r="D279" s="42">
        <v>499</v>
      </c>
      <c r="E279" s="43">
        <v>55</v>
      </c>
      <c r="F279" s="43">
        <v>786</v>
      </c>
      <c r="G279" s="43">
        <v>55</v>
      </c>
      <c r="H279" s="42">
        <v>786</v>
      </c>
      <c r="I279" s="43">
        <v>55</v>
      </c>
      <c r="J279" s="43">
        <v>1360</v>
      </c>
      <c r="K279" s="43">
        <v>80</v>
      </c>
      <c r="L279" s="43">
        <f>SUM(J279:K279)</f>
        <v>1440</v>
      </c>
    </row>
    <row r="280" spans="1:12" ht="12.75">
      <c r="A280" s="45"/>
      <c r="B280" s="50" t="s">
        <v>149</v>
      </c>
      <c r="C280" s="47" t="s">
        <v>22</v>
      </c>
      <c r="D280" s="59">
        <v>0</v>
      </c>
      <c r="E280" s="49">
        <v>22</v>
      </c>
      <c r="F280" s="59">
        <v>0</v>
      </c>
      <c r="G280" s="49">
        <v>24</v>
      </c>
      <c r="H280" s="59">
        <v>0</v>
      </c>
      <c r="I280" s="49">
        <v>24</v>
      </c>
      <c r="J280" s="59">
        <v>0</v>
      </c>
      <c r="K280" s="49">
        <v>24</v>
      </c>
      <c r="L280" s="49">
        <f>SUM(J280:K280)</f>
        <v>24</v>
      </c>
    </row>
    <row r="281" spans="1:12" ht="12.75">
      <c r="A281" s="45"/>
      <c r="B281" s="50" t="s">
        <v>150</v>
      </c>
      <c r="C281" s="47" t="s">
        <v>24</v>
      </c>
      <c r="D281" s="59">
        <v>0</v>
      </c>
      <c r="E281" s="51">
        <v>30</v>
      </c>
      <c r="F281" s="59">
        <v>0</v>
      </c>
      <c r="G281" s="49">
        <v>32</v>
      </c>
      <c r="H281" s="59">
        <v>0</v>
      </c>
      <c r="I281" s="49">
        <v>32</v>
      </c>
      <c r="J281" s="59">
        <v>0</v>
      </c>
      <c r="K281" s="49">
        <v>32</v>
      </c>
      <c r="L281" s="49">
        <f>SUM(J281:K281)</f>
        <v>32</v>
      </c>
    </row>
    <row r="282" spans="1:12" ht="12.75">
      <c r="A282" s="53" t="s">
        <v>14</v>
      </c>
      <c r="B282" s="68">
        <v>45</v>
      </c>
      <c r="C282" s="54" t="s">
        <v>29</v>
      </c>
      <c r="D282" s="48">
        <f aca="true" t="shared" si="50" ref="D282:L282">SUM(D278:D281)</f>
        <v>499</v>
      </c>
      <c r="E282" s="48">
        <f t="shared" si="50"/>
        <v>2105</v>
      </c>
      <c r="F282" s="48">
        <f t="shared" si="50"/>
        <v>786</v>
      </c>
      <c r="G282" s="48">
        <f t="shared" si="50"/>
        <v>2309</v>
      </c>
      <c r="H282" s="48">
        <f t="shared" si="50"/>
        <v>786</v>
      </c>
      <c r="I282" s="48">
        <f t="shared" si="50"/>
        <v>2309</v>
      </c>
      <c r="J282" s="48">
        <f t="shared" si="50"/>
        <v>1360</v>
      </c>
      <c r="K282" s="48">
        <f>SUM(K278:K281)</f>
        <v>2676</v>
      </c>
      <c r="L282" s="48">
        <f t="shared" si="50"/>
        <v>4036</v>
      </c>
    </row>
    <row r="283" spans="1:12" ht="2.25" customHeight="1">
      <c r="A283" s="45"/>
      <c r="B283" s="64"/>
      <c r="C283" s="47"/>
      <c r="D283" s="42"/>
      <c r="E283" s="42"/>
      <c r="F283" s="42"/>
      <c r="G283" s="42"/>
      <c r="H283" s="123"/>
      <c r="I283" s="123"/>
      <c r="J283" s="42"/>
      <c r="K283" s="42"/>
      <c r="L283" s="49"/>
    </row>
    <row r="284" spans="1:12" ht="12.75">
      <c r="A284" s="45"/>
      <c r="B284" s="64">
        <v>46</v>
      </c>
      <c r="C284" s="47" t="s">
        <v>34</v>
      </c>
      <c r="D284" s="42"/>
      <c r="E284" s="42"/>
      <c r="F284" s="42"/>
      <c r="G284" s="42"/>
      <c r="H284" s="123"/>
      <c r="I284" s="123"/>
      <c r="J284" s="42"/>
      <c r="K284" s="42"/>
      <c r="L284" s="49"/>
    </row>
    <row r="285" spans="1:12" ht="12.75">
      <c r="A285" s="45"/>
      <c r="B285" s="50" t="s">
        <v>151</v>
      </c>
      <c r="C285" s="47" t="s">
        <v>20</v>
      </c>
      <c r="D285" s="59">
        <v>0</v>
      </c>
      <c r="E285" s="59">
        <v>0</v>
      </c>
      <c r="F285" s="51">
        <v>1278</v>
      </c>
      <c r="G285" s="59">
        <v>0</v>
      </c>
      <c r="H285" s="51">
        <v>1278</v>
      </c>
      <c r="I285" s="59">
        <v>0</v>
      </c>
      <c r="J285" s="51">
        <v>2007</v>
      </c>
      <c r="K285" s="59">
        <v>0</v>
      </c>
      <c r="L285" s="51">
        <f>SUM(J285:K285)</f>
        <v>2007</v>
      </c>
    </row>
    <row r="286" spans="1:12" ht="12.75">
      <c r="A286" s="45"/>
      <c r="B286" s="50" t="s">
        <v>152</v>
      </c>
      <c r="C286" s="47" t="s">
        <v>52</v>
      </c>
      <c r="D286" s="55">
        <v>1000</v>
      </c>
      <c r="E286" s="56">
        <v>0</v>
      </c>
      <c r="F286" s="67">
        <v>1298</v>
      </c>
      <c r="G286" s="56">
        <v>0</v>
      </c>
      <c r="H286" s="55">
        <v>1298</v>
      </c>
      <c r="I286" s="56">
        <v>0</v>
      </c>
      <c r="J286" s="67">
        <v>1880</v>
      </c>
      <c r="K286" s="56">
        <v>0</v>
      </c>
      <c r="L286" s="67">
        <f>SUM(J286:K286)</f>
        <v>1880</v>
      </c>
    </row>
    <row r="287" spans="1:12" ht="12.75" customHeight="1">
      <c r="A287" s="45" t="s">
        <v>14</v>
      </c>
      <c r="B287" s="64">
        <v>46</v>
      </c>
      <c r="C287" s="47" t="s">
        <v>34</v>
      </c>
      <c r="D287" s="67">
        <f aca="true" t="shared" si="51" ref="D287:L287">SUM(D285:D286)</f>
        <v>1000</v>
      </c>
      <c r="E287" s="56">
        <f t="shared" si="51"/>
        <v>0</v>
      </c>
      <c r="F287" s="67">
        <f t="shared" si="51"/>
        <v>2576</v>
      </c>
      <c r="G287" s="56">
        <f t="shared" si="51"/>
        <v>0</v>
      </c>
      <c r="H287" s="67">
        <f t="shared" si="51"/>
        <v>2576</v>
      </c>
      <c r="I287" s="56">
        <f t="shared" si="51"/>
        <v>0</v>
      </c>
      <c r="J287" s="67">
        <f t="shared" si="51"/>
        <v>3887</v>
      </c>
      <c r="K287" s="56">
        <f>SUM(K285:K286)</f>
        <v>0</v>
      </c>
      <c r="L287" s="67">
        <f t="shared" si="51"/>
        <v>3887</v>
      </c>
    </row>
    <row r="288" spans="1:12" ht="12.75" customHeight="1">
      <c r="A288" s="45"/>
      <c r="B288" s="64"/>
      <c r="C288" s="47"/>
      <c r="D288" s="51"/>
      <c r="E288" s="59"/>
      <c r="F288" s="51"/>
      <c r="G288" s="59"/>
      <c r="H288" s="51"/>
      <c r="I288" s="59"/>
      <c r="J288" s="51"/>
      <c r="K288" s="59"/>
      <c r="L288" s="59"/>
    </row>
    <row r="289" spans="2:12" ht="12.75" customHeight="1">
      <c r="B289" s="6">
        <v>47</v>
      </c>
      <c r="C289" s="39" t="s">
        <v>38</v>
      </c>
      <c r="D289" s="42"/>
      <c r="E289" s="42"/>
      <c r="F289" s="42"/>
      <c r="G289" s="42"/>
      <c r="H289" s="123"/>
      <c r="I289" s="123"/>
      <c r="J289" s="42"/>
      <c r="K289" s="42"/>
      <c r="L289" s="49"/>
    </row>
    <row r="290" spans="2:12" ht="12.75" customHeight="1">
      <c r="B290" s="41" t="s">
        <v>153</v>
      </c>
      <c r="C290" s="39" t="s">
        <v>20</v>
      </c>
      <c r="D290" s="44">
        <v>0</v>
      </c>
      <c r="E290" s="42">
        <v>1456</v>
      </c>
      <c r="F290" s="44">
        <v>0</v>
      </c>
      <c r="G290" s="42">
        <v>1643</v>
      </c>
      <c r="H290" s="44">
        <v>0</v>
      </c>
      <c r="I290" s="42">
        <v>1643</v>
      </c>
      <c r="J290" s="44">
        <v>0</v>
      </c>
      <c r="K290" s="42">
        <v>1739</v>
      </c>
      <c r="L290" s="42">
        <f>SUM(J290:K290)</f>
        <v>1739</v>
      </c>
    </row>
    <row r="291" spans="2:12" ht="12.75" customHeight="1">
      <c r="B291" s="41" t="s">
        <v>154</v>
      </c>
      <c r="C291" s="39" t="s">
        <v>52</v>
      </c>
      <c r="D291" s="42">
        <v>500</v>
      </c>
      <c r="E291" s="43">
        <v>12</v>
      </c>
      <c r="F291" s="43">
        <v>952</v>
      </c>
      <c r="G291" s="44">
        <v>0</v>
      </c>
      <c r="H291" s="42">
        <v>952</v>
      </c>
      <c r="I291" s="44">
        <v>0</v>
      </c>
      <c r="J291" s="43">
        <v>599</v>
      </c>
      <c r="K291" s="44">
        <v>0</v>
      </c>
      <c r="L291" s="43">
        <f>SUM(J291:K291)</f>
        <v>599</v>
      </c>
    </row>
    <row r="292" spans="2:12" ht="12.75" customHeight="1">
      <c r="B292" s="41" t="s">
        <v>155</v>
      </c>
      <c r="C292" s="39" t="s">
        <v>22</v>
      </c>
      <c r="D292" s="44">
        <v>0</v>
      </c>
      <c r="E292" s="42">
        <v>15</v>
      </c>
      <c r="F292" s="44">
        <v>0</v>
      </c>
      <c r="G292" s="43">
        <v>12</v>
      </c>
      <c r="H292" s="44">
        <v>0</v>
      </c>
      <c r="I292" s="42">
        <v>12</v>
      </c>
      <c r="J292" s="44">
        <v>0</v>
      </c>
      <c r="K292" s="43">
        <v>12</v>
      </c>
      <c r="L292" s="42">
        <f>SUM(J292:K292)</f>
        <v>12</v>
      </c>
    </row>
    <row r="293" spans="1:12" ht="12.75" customHeight="1">
      <c r="A293" s="45"/>
      <c r="B293" s="50" t="s">
        <v>156</v>
      </c>
      <c r="C293" s="47" t="s">
        <v>24</v>
      </c>
      <c r="D293" s="59">
        <v>0</v>
      </c>
      <c r="E293" s="59">
        <v>0</v>
      </c>
      <c r="F293" s="59">
        <v>0</v>
      </c>
      <c r="G293" s="42">
        <v>15</v>
      </c>
      <c r="H293" s="59">
        <v>0</v>
      </c>
      <c r="I293" s="49">
        <v>15</v>
      </c>
      <c r="J293" s="59">
        <v>0</v>
      </c>
      <c r="K293" s="42">
        <v>15</v>
      </c>
      <c r="L293" s="49">
        <f>SUM(J293:K293)</f>
        <v>15</v>
      </c>
    </row>
    <row r="294" spans="1:12" ht="12.75" customHeight="1">
      <c r="A294" s="45" t="s">
        <v>14</v>
      </c>
      <c r="B294" s="64">
        <v>47</v>
      </c>
      <c r="C294" s="47" t="s">
        <v>38</v>
      </c>
      <c r="D294" s="48">
        <f aca="true" t="shared" si="52" ref="D294:L294">SUM(D290:D293)</f>
        <v>500</v>
      </c>
      <c r="E294" s="48">
        <f t="shared" si="52"/>
        <v>1483</v>
      </c>
      <c r="F294" s="48">
        <f t="shared" si="52"/>
        <v>952</v>
      </c>
      <c r="G294" s="48">
        <f t="shared" si="52"/>
        <v>1670</v>
      </c>
      <c r="H294" s="48">
        <f t="shared" si="52"/>
        <v>952</v>
      </c>
      <c r="I294" s="48">
        <f t="shared" si="52"/>
        <v>1670</v>
      </c>
      <c r="J294" s="48">
        <f t="shared" si="52"/>
        <v>599</v>
      </c>
      <c r="K294" s="48">
        <f>SUM(K290:K293)</f>
        <v>1766</v>
      </c>
      <c r="L294" s="48">
        <f t="shared" si="52"/>
        <v>2365</v>
      </c>
    </row>
    <row r="295" spans="1:12" ht="12.75" customHeight="1">
      <c r="A295" s="45"/>
      <c r="B295" s="64"/>
      <c r="C295" s="47"/>
      <c r="D295" s="49"/>
      <c r="E295" s="49"/>
      <c r="F295" s="51"/>
      <c r="G295" s="49"/>
      <c r="H295" s="125"/>
      <c r="I295" s="125"/>
      <c r="J295" s="51"/>
      <c r="K295" s="49"/>
      <c r="L295" s="49"/>
    </row>
    <row r="296" spans="2:12" ht="12.75" customHeight="1">
      <c r="B296" s="6">
        <v>48</v>
      </c>
      <c r="C296" s="39" t="s">
        <v>43</v>
      </c>
      <c r="D296" s="42"/>
      <c r="E296" s="42"/>
      <c r="F296" s="42"/>
      <c r="G296" s="42"/>
      <c r="H296" s="123"/>
      <c r="I296" s="123"/>
      <c r="J296" s="42"/>
      <c r="K296" s="42"/>
      <c r="L296" s="49"/>
    </row>
    <row r="297" spans="2:12" ht="12.75" customHeight="1">
      <c r="B297" s="41" t="s">
        <v>157</v>
      </c>
      <c r="C297" s="39" t="s">
        <v>20</v>
      </c>
      <c r="D297" s="44">
        <v>0</v>
      </c>
      <c r="E297" s="42">
        <v>2308</v>
      </c>
      <c r="F297" s="44">
        <v>0</v>
      </c>
      <c r="G297" s="42">
        <v>2649</v>
      </c>
      <c r="H297" s="44">
        <v>0</v>
      </c>
      <c r="I297" s="42">
        <v>2649</v>
      </c>
      <c r="J297" s="44">
        <v>0</v>
      </c>
      <c r="K297" s="42">
        <v>2572</v>
      </c>
      <c r="L297" s="42">
        <f>SUM(J297:K297)</f>
        <v>2572</v>
      </c>
    </row>
    <row r="298" spans="1:12" ht="12.75" customHeight="1">
      <c r="A298" s="45"/>
      <c r="B298" s="50" t="s">
        <v>158</v>
      </c>
      <c r="C298" s="47" t="s">
        <v>22</v>
      </c>
      <c r="D298" s="59">
        <v>0</v>
      </c>
      <c r="E298" s="49">
        <v>7</v>
      </c>
      <c r="F298" s="59">
        <v>0</v>
      </c>
      <c r="G298" s="49">
        <v>8</v>
      </c>
      <c r="H298" s="59">
        <v>0</v>
      </c>
      <c r="I298" s="49">
        <v>8</v>
      </c>
      <c r="J298" s="59">
        <v>0</v>
      </c>
      <c r="K298" s="49">
        <v>8</v>
      </c>
      <c r="L298" s="49">
        <f>SUM(J298:K298)</f>
        <v>8</v>
      </c>
    </row>
    <row r="299" spans="1:12" ht="12.75" customHeight="1">
      <c r="A299" s="45"/>
      <c r="B299" s="50" t="s">
        <v>159</v>
      </c>
      <c r="C299" s="47" t="s">
        <v>24</v>
      </c>
      <c r="D299" s="56">
        <v>0</v>
      </c>
      <c r="E299" s="55">
        <v>9</v>
      </c>
      <c r="F299" s="56">
        <v>0</v>
      </c>
      <c r="G299" s="55">
        <v>15</v>
      </c>
      <c r="H299" s="56">
        <v>0</v>
      </c>
      <c r="I299" s="55">
        <v>15</v>
      </c>
      <c r="J299" s="56">
        <v>0</v>
      </c>
      <c r="K299" s="55">
        <v>15</v>
      </c>
      <c r="L299" s="55">
        <f>SUM(J299:K299)</f>
        <v>15</v>
      </c>
    </row>
    <row r="300" spans="1:12" ht="12.75" customHeight="1">
      <c r="A300" s="45" t="s">
        <v>14</v>
      </c>
      <c r="B300" s="64">
        <v>48</v>
      </c>
      <c r="C300" s="47" t="s">
        <v>43</v>
      </c>
      <c r="D300" s="56">
        <f aca="true" t="shared" si="53" ref="D300:L300">SUM(D297:D299)</f>
        <v>0</v>
      </c>
      <c r="E300" s="67">
        <f t="shared" si="53"/>
        <v>2324</v>
      </c>
      <c r="F300" s="56">
        <f t="shared" si="53"/>
        <v>0</v>
      </c>
      <c r="G300" s="67">
        <f t="shared" si="53"/>
        <v>2672</v>
      </c>
      <c r="H300" s="56">
        <f t="shared" si="53"/>
        <v>0</v>
      </c>
      <c r="I300" s="67">
        <f t="shared" si="53"/>
        <v>2672</v>
      </c>
      <c r="J300" s="56">
        <f t="shared" si="53"/>
        <v>0</v>
      </c>
      <c r="K300" s="67">
        <f>SUM(K297:K299)</f>
        <v>2595</v>
      </c>
      <c r="L300" s="67">
        <f t="shared" si="53"/>
        <v>2595</v>
      </c>
    </row>
    <row r="301" spans="1:12" ht="12.75" customHeight="1">
      <c r="A301" s="45" t="s">
        <v>14</v>
      </c>
      <c r="B301" s="64">
        <v>73</v>
      </c>
      <c r="C301" s="47" t="s">
        <v>145</v>
      </c>
      <c r="D301" s="55">
        <f aca="true" t="shared" si="54" ref="D301:L301">D300+D294+D287+D282+D275</f>
        <v>14448</v>
      </c>
      <c r="E301" s="55">
        <f t="shared" si="54"/>
        <v>5912</v>
      </c>
      <c r="F301" s="55">
        <f t="shared" si="54"/>
        <v>21948</v>
      </c>
      <c r="G301" s="55">
        <f t="shared" si="54"/>
        <v>6651</v>
      </c>
      <c r="H301" s="55">
        <f t="shared" si="54"/>
        <v>21948</v>
      </c>
      <c r="I301" s="55">
        <f t="shared" si="54"/>
        <v>6651</v>
      </c>
      <c r="J301" s="55">
        <f t="shared" si="54"/>
        <v>22567</v>
      </c>
      <c r="K301" s="55">
        <f>K300+K294+K287+K282+K275</f>
        <v>7037</v>
      </c>
      <c r="L301" s="55">
        <f t="shared" si="54"/>
        <v>29604</v>
      </c>
    </row>
    <row r="302" spans="1:12" ht="12.75" customHeight="1">
      <c r="A302" s="45" t="s">
        <v>14</v>
      </c>
      <c r="B302" s="74">
        <v>0.107</v>
      </c>
      <c r="C302" s="63" t="s">
        <v>144</v>
      </c>
      <c r="D302" s="69">
        <f aca="true" t="shared" si="55" ref="D302:L302">D301</f>
        <v>14448</v>
      </c>
      <c r="E302" s="69">
        <f t="shared" si="55"/>
        <v>5912</v>
      </c>
      <c r="F302" s="69">
        <f t="shared" si="55"/>
        <v>21948</v>
      </c>
      <c r="G302" s="69">
        <f t="shared" si="55"/>
        <v>6651</v>
      </c>
      <c r="H302" s="69">
        <f t="shared" si="55"/>
        <v>21948</v>
      </c>
      <c r="I302" s="69">
        <f t="shared" si="55"/>
        <v>6651</v>
      </c>
      <c r="J302" s="69">
        <f t="shared" si="55"/>
        <v>22567</v>
      </c>
      <c r="K302" s="69">
        <f>K301</f>
        <v>7037</v>
      </c>
      <c r="L302" s="69">
        <f t="shared" si="55"/>
        <v>29604</v>
      </c>
    </row>
    <row r="303" spans="1:12" ht="12.75" customHeight="1">
      <c r="A303" s="45"/>
      <c r="B303" s="75"/>
      <c r="C303" s="63"/>
      <c r="D303" s="49"/>
      <c r="E303" s="49"/>
      <c r="F303" s="49"/>
      <c r="G303" s="49"/>
      <c r="H303" s="125"/>
      <c r="I303" s="125"/>
      <c r="J303" s="49"/>
      <c r="K303" s="49"/>
      <c r="L303" s="49"/>
    </row>
    <row r="304" spans="1:12" ht="12.75" customHeight="1">
      <c r="A304" s="45"/>
      <c r="B304" s="74">
        <v>0.109</v>
      </c>
      <c r="C304" s="63" t="s">
        <v>160</v>
      </c>
      <c r="D304" s="42"/>
      <c r="E304" s="42"/>
      <c r="F304" s="42"/>
      <c r="G304" s="42"/>
      <c r="H304" s="123"/>
      <c r="I304" s="123"/>
      <c r="J304" s="42"/>
      <c r="K304" s="42"/>
      <c r="L304" s="42"/>
    </row>
    <row r="305" spans="1:12" ht="12.75" customHeight="1">
      <c r="A305" s="45"/>
      <c r="B305" s="64">
        <v>74</v>
      </c>
      <c r="C305" s="47" t="s">
        <v>161</v>
      </c>
      <c r="D305" s="42"/>
      <c r="E305" s="42"/>
      <c r="F305" s="42"/>
      <c r="G305" s="42"/>
      <c r="H305" s="123"/>
      <c r="I305" s="123"/>
      <c r="J305" s="42"/>
      <c r="K305" s="42"/>
      <c r="L305" s="42"/>
    </row>
    <row r="306" spans="1:12" ht="12.75" customHeight="1">
      <c r="A306" s="45"/>
      <c r="B306" s="64">
        <v>44</v>
      </c>
      <c r="C306" s="47" t="s">
        <v>18</v>
      </c>
      <c r="D306" s="42"/>
      <c r="E306" s="42"/>
      <c r="F306" s="42"/>
      <c r="G306" s="42"/>
      <c r="H306" s="123"/>
      <c r="I306" s="123"/>
      <c r="J306" s="42"/>
      <c r="K306" s="42"/>
      <c r="L306" s="42"/>
    </row>
    <row r="307" spans="1:12" ht="12.75" customHeight="1">
      <c r="A307" s="45"/>
      <c r="B307" s="50" t="s">
        <v>162</v>
      </c>
      <c r="C307" s="47" t="s">
        <v>20</v>
      </c>
      <c r="D307" s="59">
        <v>0</v>
      </c>
      <c r="E307" s="49">
        <v>2048</v>
      </c>
      <c r="F307" s="51">
        <v>200</v>
      </c>
      <c r="G307" s="49">
        <v>1540</v>
      </c>
      <c r="H307" s="51">
        <v>200</v>
      </c>
      <c r="I307" s="49">
        <v>1540</v>
      </c>
      <c r="J307" s="51">
        <v>1000</v>
      </c>
      <c r="K307" s="49">
        <v>1809</v>
      </c>
      <c r="L307" s="49">
        <f>SUM(J307:K307)</f>
        <v>2809</v>
      </c>
    </row>
    <row r="308" spans="1:12" ht="12.75" customHeight="1">
      <c r="A308" s="45"/>
      <c r="B308" s="50" t="s">
        <v>163</v>
      </c>
      <c r="C308" s="47" t="s">
        <v>22</v>
      </c>
      <c r="D308" s="59">
        <v>0</v>
      </c>
      <c r="E308" s="49">
        <v>12</v>
      </c>
      <c r="F308" s="59">
        <v>0</v>
      </c>
      <c r="G308" s="49">
        <v>13</v>
      </c>
      <c r="H308" s="59">
        <v>0</v>
      </c>
      <c r="I308" s="49">
        <v>13</v>
      </c>
      <c r="J308" s="59">
        <v>0</v>
      </c>
      <c r="K308" s="49">
        <v>13</v>
      </c>
      <c r="L308" s="49">
        <f>SUM(J308:K308)</f>
        <v>13</v>
      </c>
    </row>
    <row r="309" spans="2:12" ht="12.75" customHeight="1">
      <c r="B309" s="41" t="s">
        <v>164</v>
      </c>
      <c r="C309" s="39" t="s">
        <v>165</v>
      </c>
      <c r="D309" s="44">
        <v>0</v>
      </c>
      <c r="E309" s="44">
        <v>0</v>
      </c>
      <c r="F309" s="43">
        <v>1600</v>
      </c>
      <c r="G309" s="44">
        <v>0</v>
      </c>
      <c r="H309" s="43">
        <v>1600</v>
      </c>
      <c r="I309" s="44">
        <v>0</v>
      </c>
      <c r="J309" s="44">
        <v>0</v>
      </c>
      <c r="K309" s="44">
        <v>0</v>
      </c>
      <c r="L309" s="44">
        <f>SUM(J309:K309)</f>
        <v>0</v>
      </c>
    </row>
    <row r="310" spans="2:12" ht="25.5">
      <c r="B310" s="41" t="s">
        <v>246</v>
      </c>
      <c r="C310" s="39" t="s">
        <v>247</v>
      </c>
      <c r="D310" s="43">
        <v>5020</v>
      </c>
      <c r="E310" s="44">
        <v>0</v>
      </c>
      <c r="F310" s="43">
        <v>18518</v>
      </c>
      <c r="G310" s="44">
        <v>0</v>
      </c>
      <c r="H310" s="43">
        <v>18518</v>
      </c>
      <c r="I310" s="44">
        <v>0</v>
      </c>
      <c r="J310" s="43">
        <f>6116+1000</f>
        <v>7116</v>
      </c>
      <c r="K310" s="44">
        <v>0</v>
      </c>
      <c r="L310" s="43">
        <f>SUM(J310:K310)</f>
        <v>7116</v>
      </c>
    </row>
    <row r="311" spans="2:12" ht="12.75" customHeight="1">
      <c r="B311" s="41" t="s">
        <v>275</v>
      </c>
      <c r="C311" s="39" t="s">
        <v>276</v>
      </c>
      <c r="D311" s="43">
        <v>2500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f>SUM(J311:K311)</f>
        <v>0</v>
      </c>
    </row>
    <row r="312" spans="1:12" ht="12.75" customHeight="1">
      <c r="A312" s="45" t="s">
        <v>14</v>
      </c>
      <c r="B312" s="64">
        <v>44</v>
      </c>
      <c r="C312" s="47" t="s">
        <v>18</v>
      </c>
      <c r="D312" s="48">
        <f aca="true" t="shared" si="56" ref="D312:I312">SUM(D307:D311)</f>
        <v>7520</v>
      </c>
      <c r="E312" s="48">
        <f t="shared" si="56"/>
        <v>2060</v>
      </c>
      <c r="F312" s="48">
        <f t="shared" si="56"/>
        <v>20318</v>
      </c>
      <c r="G312" s="48">
        <f t="shared" si="56"/>
        <v>1553</v>
      </c>
      <c r="H312" s="48">
        <f t="shared" si="56"/>
        <v>20318</v>
      </c>
      <c r="I312" s="48">
        <f t="shared" si="56"/>
        <v>1553</v>
      </c>
      <c r="J312" s="48">
        <f>SUM(J307:J311)</f>
        <v>8116</v>
      </c>
      <c r="K312" s="48">
        <f>SUM(K307:K311)</f>
        <v>1822</v>
      </c>
      <c r="L312" s="48">
        <f>SUM(L307:L311)</f>
        <v>9938</v>
      </c>
    </row>
    <row r="313" spans="2:12" ht="12.75" customHeight="1">
      <c r="B313" s="38"/>
      <c r="C313" s="39"/>
      <c r="D313" s="49"/>
      <c r="E313" s="49"/>
      <c r="F313" s="49"/>
      <c r="G313" s="49"/>
      <c r="H313" s="125"/>
      <c r="I313" s="126"/>
      <c r="J313" s="49"/>
      <c r="K313" s="49"/>
      <c r="L313" s="49"/>
    </row>
    <row r="314" spans="2:12" ht="12.75" customHeight="1">
      <c r="B314" s="38">
        <v>46</v>
      </c>
      <c r="C314" s="39" t="s">
        <v>34</v>
      </c>
      <c r="D314" s="49"/>
      <c r="E314" s="49"/>
      <c r="F314" s="49"/>
      <c r="G314" s="49"/>
      <c r="H314" s="125"/>
      <c r="I314" s="125"/>
      <c r="J314" s="49"/>
      <c r="K314" s="49"/>
      <c r="L314" s="49"/>
    </row>
    <row r="315" spans="1:12" ht="12.75" customHeight="1">
      <c r="A315" s="53"/>
      <c r="B315" s="131" t="s">
        <v>166</v>
      </c>
      <c r="C315" s="54" t="s">
        <v>20</v>
      </c>
      <c r="D315" s="56">
        <v>0</v>
      </c>
      <c r="E315" s="55">
        <v>1785</v>
      </c>
      <c r="F315" s="56">
        <v>0</v>
      </c>
      <c r="G315" s="55">
        <v>1944</v>
      </c>
      <c r="H315" s="56">
        <v>0</v>
      </c>
      <c r="I315" s="55">
        <v>1944</v>
      </c>
      <c r="J315" s="56">
        <v>0</v>
      </c>
      <c r="K315" s="55">
        <v>1924</v>
      </c>
      <c r="L315" s="55">
        <f>SUM(J315:K315)</f>
        <v>1924</v>
      </c>
    </row>
    <row r="316" spans="1:12" ht="12.75" customHeight="1">
      <c r="A316" s="45"/>
      <c r="B316" s="71" t="s">
        <v>167</v>
      </c>
      <c r="C316" s="47" t="s">
        <v>22</v>
      </c>
      <c r="D316" s="56">
        <v>0</v>
      </c>
      <c r="E316" s="55">
        <v>4</v>
      </c>
      <c r="F316" s="56">
        <v>0</v>
      </c>
      <c r="G316" s="55">
        <v>4</v>
      </c>
      <c r="H316" s="56">
        <v>0</v>
      </c>
      <c r="I316" s="55">
        <v>4</v>
      </c>
      <c r="J316" s="56">
        <v>0</v>
      </c>
      <c r="K316" s="55">
        <v>4</v>
      </c>
      <c r="L316" s="55">
        <f>SUM(J316:K316)</f>
        <v>4</v>
      </c>
    </row>
    <row r="317" spans="1:12" ht="12.75" customHeight="1">
      <c r="A317" s="45" t="s">
        <v>14</v>
      </c>
      <c r="B317" s="71">
        <v>46</v>
      </c>
      <c r="C317" s="47" t="s">
        <v>34</v>
      </c>
      <c r="D317" s="70">
        <f aca="true" t="shared" si="57" ref="D317:L317">SUM(D315:D316)</f>
        <v>0</v>
      </c>
      <c r="E317" s="48">
        <f t="shared" si="57"/>
        <v>1789</v>
      </c>
      <c r="F317" s="70">
        <f t="shared" si="57"/>
        <v>0</v>
      </c>
      <c r="G317" s="48">
        <f t="shared" si="57"/>
        <v>1948</v>
      </c>
      <c r="H317" s="70">
        <f t="shared" si="57"/>
        <v>0</v>
      </c>
      <c r="I317" s="48">
        <f t="shared" si="57"/>
        <v>1948</v>
      </c>
      <c r="J317" s="70">
        <f t="shared" si="57"/>
        <v>0</v>
      </c>
      <c r="K317" s="48">
        <f>SUM(K315:K316)</f>
        <v>1928</v>
      </c>
      <c r="L317" s="48">
        <f t="shared" si="57"/>
        <v>1928</v>
      </c>
    </row>
    <row r="318" spans="1:12" ht="12.75">
      <c r="A318" s="45"/>
      <c r="B318" s="71"/>
      <c r="C318" s="47"/>
      <c r="D318" s="49"/>
      <c r="E318" s="59"/>
      <c r="F318" s="51"/>
      <c r="G318" s="51"/>
      <c r="H318" s="126"/>
      <c r="I318" s="126"/>
      <c r="J318" s="51"/>
      <c r="K318" s="51"/>
      <c r="L318" s="59"/>
    </row>
    <row r="319" spans="1:12" ht="12.75" customHeight="1">
      <c r="A319" s="45"/>
      <c r="B319" s="71">
        <v>48</v>
      </c>
      <c r="C319" s="47" t="s">
        <v>43</v>
      </c>
      <c r="D319" s="49"/>
      <c r="E319" s="51"/>
      <c r="F319" s="49"/>
      <c r="G319" s="49"/>
      <c r="H319" s="125"/>
      <c r="I319" s="125"/>
      <c r="J319" s="49"/>
      <c r="K319" s="49"/>
      <c r="L319" s="49"/>
    </row>
    <row r="320" spans="1:12" ht="12.75" customHeight="1">
      <c r="A320" s="45"/>
      <c r="B320" s="71" t="s">
        <v>168</v>
      </c>
      <c r="C320" s="47" t="s">
        <v>20</v>
      </c>
      <c r="D320" s="59">
        <v>0</v>
      </c>
      <c r="E320" s="49">
        <v>707</v>
      </c>
      <c r="F320" s="59">
        <v>0</v>
      </c>
      <c r="G320" s="49">
        <v>390</v>
      </c>
      <c r="H320" s="59">
        <v>0</v>
      </c>
      <c r="I320" s="49">
        <v>390</v>
      </c>
      <c r="J320" s="59">
        <v>0</v>
      </c>
      <c r="K320" s="49">
        <v>449</v>
      </c>
      <c r="L320" s="49">
        <f>SUM(J320:K320)</f>
        <v>449</v>
      </c>
    </row>
    <row r="321" spans="1:12" ht="12.75" customHeight="1">
      <c r="A321" s="45"/>
      <c r="B321" s="71" t="s">
        <v>169</v>
      </c>
      <c r="C321" s="47" t="s">
        <v>22</v>
      </c>
      <c r="D321" s="59">
        <v>0</v>
      </c>
      <c r="E321" s="49">
        <v>9</v>
      </c>
      <c r="F321" s="59">
        <v>0</v>
      </c>
      <c r="G321" s="49">
        <v>8</v>
      </c>
      <c r="H321" s="59">
        <v>0</v>
      </c>
      <c r="I321" s="49">
        <v>8</v>
      </c>
      <c r="J321" s="59">
        <v>0</v>
      </c>
      <c r="K321" s="49">
        <v>8</v>
      </c>
      <c r="L321" s="49">
        <f>SUM(J321:K321)</f>
        <v>8</v>
      </c>
    </row>
    <row r="322" spans="1:12" ht="12.75" customHeight="1">
      <c r="A322" s="45" t="s">
        <v>14</v>
      </c>
      <c r="B322" s="71">
        <v>48</v>
      </c>
      <c r="C322" s="47" t="s">
        <v>43</v>
      </c>
      <c r="D322" s="70">
        <f aca="true" t="shared" si="58" ref="D322:L322">SUM(D320:D321)</f>
        <v>0</v>
      </c>
      <c r="E322" s="48">
        <f t="shared" si="58"/>
        <v>716</v>
      </c>
      <c r="F322" s="70">
        <f t="shared" si="58"/>
        <v>0</v>
      </c>
      <c r="G322" s="48">
        <f t="shared" si="58"/>
        <v>398</v>
      </c>
      <c r="H322" s="70">
        <f t="shared" si="58"/>
        <v>0</v>
      </c>
      <c r="I322" s="48">
        <f t="shared" si="58"/>
        <v>398</v>
      </c>
      <c r="J322" s="70">
        <f t="shared" si="58"/>
        <v>0</v>
      </c>
      <c r="K322" s="48">
        <f>SUM(K320:K321)</f>
        <v>457</v>
      </c>
      <c r="L322" s="48">
        <f t="shared" si="58"/>
        <v>457</v>
      </c>
    </row>
    <row r="323" spans="1:12" ht="12.75" customHeight="1">
      <c r="A323" s="45" t="s">
        <v>14</v>
      </c>
      <c r="B323" s="64">
        <v>74</v>
      </c>
      <c r="C323" s="47" t="s">
        <v>161</v>
      </c>
      <c r="D323" s="67">
        <f aca="true" t="shared" si="59" ref="D323:L323">D322+D317+D312</f>
        <v>7520</v>
      </c>
      <c r="E323" s="67">
        <f>E322+E317+E312</f>
        <v>4565</v>
      </c>
      <c r="F323" s="67">
        <f t="shared" si="59"/>
        <v>20318</v>
      </c>
      <c r="G323" s="67">
        <f t="shared" si="59"/>
        <v>3899</v>
      </c>
      <c r="H323" s="67">
        <f t="shared" si="59"/>
        <v>20318</v>
      </c>
      <c r="I323" s="67">
        <f t="shared" si="59"/>
        <v>3899</v>
      </c>
      <c r="J323" s="67">
        <f t="shared" si="59"/>
        <v>8116</v>
      </c>
      <c r="K323" s="67">
        <f>K322+K317+K312</f>
        <v>4207</v>
      </c>
      <c r="L323" s="67">
        <f t="shared" si="59"/>
        <v>12323</v>
      </c>
    </row>
    <row r="324" spans="1:12" ht="12.75" customHeight="1">
      <c r="A324" s="45" t="s">
        <v>14</v>
      </c>
      <c r="B324" s="74">
        <v>0.109</v>
      </c>
      <c r="C324" s="63" t="s">
        <v>160</v>
      </c>
      <c r="D324" s="48">
        <f aca="true" t="shared" si="60" ref="D324:L324">D323</f>
        <v>7520</v>
      </c>
      <c r="E324" s="48">
        <f t="shared" si="60"/>
        <v>4565</v>
      </c>
      <c r="F324" s="48">
        <f t="shared" si="60"/>
        <v>20318</v>
      </c>
      <c r="G324" s="48">
        <f t="shared" si="60"/>
        <v>3899</v>
      </c>
      <c r="H324" s="48">
        <f t="shared" si="60"/>
        <v>20318</v>
      </c>
      <c r="I324" s="48">
        <f t="shared" si="60"/>
        <v>3899</v>
      </c>
      <c r="J324" s="48">
        <f t="shared" si="60"/>
        <v>8116</v>
      </c>
      <c r="K324" s="48">
        <f>K323</f>
        <v>4207</v>
      </c>
      <c r="L324" s="48">
        <f t="shared" si="60"/>
        <v>12323</v>
      </c>
    </row>
    <row r="325" spans="1:12" ht="12.75">
      <c r="A325" s="45"/>
      <c r="B325" s="74"/>
      <c r="C325" s="63"/>
      <c r="D325" s="49"/>
      <c r="E325" s="49"/>
      <c r="F325" s="49"/>
      <c r="G325" s="49"/>
      <c r="H325" s="125"/>
      <c r="I325" s="125"/>
      <c r="J325" s="49"/>
      <c r="K325" s="49"/>
      <c r="L325" s="49"/>
    </row>
    <row r="326" spans="1:12" ht="38.25">
      <c r="A326" s="45"/>
      <c r="B326" s="74">
        <v>0.113</v>
      </c>
      <c r="C326" s="63" t="s">
        <v>241</v>
      </c>
      <c r="D326" s="42"/>
      <c r="E326" s="42"/>
      <c r="F326" s="42"/>
      <c r="G326" s="42"/>
      <c r="H326" s="123"/>
      <c r="I326" s="123"/>
      <c r="J326" s="42"/>
      <c r="K326" s="42"/>
      <c r="L326" s="42"/>
    </row>
    <row r="327" spans="1:12" ht="12.75">
      <c r="A327" s="45"/>
      <c r="B327" s="71">
        <v>75</v>
      </c>
      <c r="C327" s="47" t="s">
        <v>170</v>
      </c>
      <c r="D327" s="42"/>
      <c r="E327" s="42"/>
      <c r="F327" s="42"/>
      <c r="G327" s="42"/>
      <c r="H327" s="123"/>
      <c r="I327" s="123"/>
      <c r="J327" s="42"/>
      <c r="K327" s="42"/>
      <c r="L327" s="42"/>
    </row>
    <row r="328" spans="1:12" ht="12.75">
      <c r="A328" s="45"/>
      <c r="B328" s="71">
        <v>44</v>
      </c>
      <c r="C328" s="47" t="s">
        <v>18</v>
      </c>
      <c r="D328" s="49"/>
      <c r="E328" s="49"/>
      <c r="F328" s="49"/>
      <c r="G328" s="49"/>
      <c r="H328" s="125"/>
      <c r="I328" s="125"/>
      <c r="J328" s="49"/>
      <c r="K328" s="49"/>
      <c r="L328" s="49"/>
    </row>
    <row r="329" spans="1:12" ht="12.75" customHeight="1">
      <c r="A329" s="45"/>
      <c r="B329" s="71" t="s">
        <v>171</v>
      </c>
      <c r="C329" s="47" t="s">
        <v>20</v>
      </c>
      <c r="D329" s="49">
        <v>196</v>
      </c>
      <c r="E329" s="59">
        <v>0</v>
      </c>
      <c r="F329" s="51">
        <v>1646</v>
      </c>
      <c r="G329" s="59">
        <v>0</v>
      </c>
      <c r="H329" s="51">
        <v>1646</v>
      </c>
      <c r="I329" s="59">
        <v>0</v>
      </c>
      <c r="J329" s="51">
        <v>2803</v>
      </c>
      <c r="K329" s="59">
        <v>0</v>
      </c>
      <c r="L329" s="51">
        <f>SUM(J329:K329)</f>
        <v>2803</v>
      </c>
    </row>
    <row r="330" spans="2:12" ht="25.5">
      <c r="B330" s="41" t="s">
        <v>172</v>
      </c>
      <c r="C330" s="39" t="s">
        <v>224</v>
      </c>
      <c r="D330" s="9">
        <v>1583</v>
      </c>
      <c r="E330" s="59">
        <v>0</v>
      </c>
      <c r="F330" s="49">
        <v>10000</v>
      </c>
      <c r="G330" s="59">
        <v>0</v>
      </c>
      <c r="H330" s="49">
        <v>10000</v>
      </c>
      <c r="I330" s="59">
        <v>0</v>
      </c>
      <c r="J330" s="49">
        <v>10000</v>
      </c>
      <c r="K330" s="59">
        <v>0</v>
      </c>
      <c r="L330" s="49">
        <f>SUM(J330:K330)</f>
        <v>10000</v>
      </c>
    </row>
    <row r="331" spans="2:12" ht="25.5">
      <c r="B331" s="41" t="s">
        <v>173</v>
      </c>
      <c r="C331" s="39" t="s">
        <v>174</v>
      </c>
      <c r="D331" s="43">
        <v>492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0</v>
      </c>
      <c r="K331" s="59">
        <v>0</v>
      </c>
      <c r="L331" s="59">
        <f>SUM(J331:K331)</f>
        <v>0</v>
      </c>
    </row>
    <row r="332" spans="2:12" ht="38.25">
      <c r="B332" s="151" t="s">
        <v>319</v>
      </c>
      <c r="C332" s="118" t="s">
        <v>288</v>
      </c>
      <c r="D332" s="42">
        <v>498</v>
      </c>
      <c r="E332" s="59">
        <v>0</v>
      </c>
      <c r="F332" s="51">
        <v>857</v>
      </c>
      <c r="G332" s="59">
        <v>0</v>
      </c>
      <c r="H332" s="51">
        <v>857</v>
      </c>
      <c r="I332" s="59">
        <v>0</v>
      </c>
      <c r="J332" s="51">
        <v>857</v>
      </c>
      <c r="K332" s="59">
        <v>0</v>
      </c>
      <c r="L332" s="51">
        <f>SUM(J332:K332)</f>
        <v>857</v>
      </c>
    </row>
    <row r="333" spans="1:12" ht="12.75" customHeight="1">
      <c r="A333" s="45" t="s">
        <v>14</v>
      </c>
      <c r="B333" s="71">
        <v>44</v>
      </c>
      <c r="C333" s="47" t="s">
        <v>18</v>
      </c>
      <c r="D333" s="69">
        <f aca="true" t="shared" si="61" ref="D333:L333">SUM(D329:D332)</f>
        <v>2769</v>
      </c>
      <c r="E333" s="70">
        <f t="shared" si="61"/>
        <v>0</v>
      </c>
      <c r="F333" s="69">
        <f t="shared" si="61"/>
        <v>12503</v>
      </c>
      <c r="G333" s="70">
        <f t="shared" si="61"/>
        <v>0</v>
      </c>
      <c r="H333" s="69">
        <f t="shared" si="61"/>
        <v>12503</v>
      </c>
      <c r="I333" s="70">
        <f t="shared" si="61"/>
        <v>0</v>
      </c>
      <c r="J333" s="69">
        <f t="shared" si="61"/>
        <v>13660</v>
      </c>
      <c r="K333" s="70">
        <f t="shared" si="61"/>
        <v>0</v>
      </c>
      <c r="L333" s="69">
        <f t="shared" si="61"/>
        <v>13660</v>
      </c>
    </row>
    <row r="334" spans="1:12" ht="12.75" customHeight="1">
      <c r="A334" s="45" t="s">
        <v>14</v>
      </c>
      <c r="B334" s="71">
        <v>75</v>
      </c>
      <c r="C334" s="47" t="s">
        <v>170</v>
      </c>
      <c r="D334" s="69">
        <f aca="true" t="shared" si="62" ref="D334:L335">D333</f>
        <v>2769</v>
      </c>
      <c r="E334" s="70">
        <f t="shared" si="62"/>
        <v>0</v>
      </c>
      <c r="F334" s="69">
        <f t="shared" si="62"/>
        <v>12503</v>
      </c>
      <c r="G334" s="70">
        <f t="shared" si="62"/>
        <v>0</v>
      </c>
      <c r="H334" s="69">
        <f t="shared" si="62"/>
        <v>12503</v>
      </c>
      <c r="I334" s="70">
        <f t="shared" si="62"/>
        <v>0</v>
      </c>
      <c r="J334" s="69">
        <f t="shared" si="62"/>
        <v>13660</v>
      </c>
      <c r="K334" s="70">
        <f>K333</f>
        <v>0</v>
      </c>
      <c r="L334" s="69">
        <f t="shared" si="62"/>
        <v>13660</v>
      </c>
    </row>
    <row r="335" spans="1:12" ht="38.25">
      <c r="A335" s="45" t="s">
        <v>14</v>
      </c>
      <c r="B335" s="74">
        <v>0.113</v>
      </c>
      <c r="C335" s="63" t="s">
        <v>241</v>
      </c>
      <c r="D335" s="69">
        <f t="shared" si="62"/>
        <v>2769</v>
      </c>
      <c r="E335" s="70">
        <f t="shared" si="62"/>
        <v>0</v>
      </c>
      <c r="F335" s="69">
        <f t="shared" si="62"/>
        <v>12503</v>
      </c>
      <c r="G335" s="70">
        <f t="shared" si="62"/>
        <v>0</v>
      </c>
      <c r="H335" s="69">
        <f t="shared" si="62"/>
        <v>12503</v>
      </c>
      <c r="I335" s="70">
        <f t="shared" si="62"/>
        <v>0</v>
      </c>
      <c r="J335" s="69">
        <f t="shared" si="62"/>
        <v>13660</v>
      </c>
      <c r="K335" s="70">
        <f>K334</f>
        <v>0</v>
      </c>
      <c r="L335" s="69">
        <f t="shared" si="62"/>
        <v>13660</v>
      </c>
    </row>
    <row r="336" spans="1:12" ht="12.75">
      <c r="A336" s="45"/>
      <c r="B336" s="74"/>
      <c r="C336" s="63"/>
      <c r="D336" s="49"/>
      <c r="E336" s="59"/>
      <c r="F336" s="49"/>
      <c r="G336" s="59"/>
      <c r="H336" s="49"/>
      <c r="I336" s="59"/>
      <c r="J336" s="49"/>
      <c r="K336" s="59"/>
      <c r="L336" s="49"/>
    </row>
    <row r="337" spans="1:12" ht="12.75" customHeight="1">
      <c r="A337" s="45"/>
      <c r="B337" s="79">
        <v>0.8</v>
      </c>
      <c r="C337" s="63" t="s">
        <v>175</v>
      </c>
      <c r="D337" s="42"/>
      <c r="E337" s="42"/>
      <c r="F337" s="42"/>
      <c r="G337" s="42"/>
      <c r="H337" s="123"/>
      <c r="I337" s="123"/>
      <c r="J337" s="42"/>
      <c r="K337" s="42"/>
      <c r="L337" s="42"/>
    </row>
    <row r="338" spans="1:12" ht="12.75" customHeight="1">
      <c r="A338" s="45"/>
      <c r="B338" s="64">
        <v>76</v>
      </c>
      <c r="C338" s="47" t="s">
        <v>239</v>
      </c>
      <c r="D338" s="42"/>
      <c r="E338" s="42"/>
      <c r="F338" s="42"/>
      <c r="G338" s="42"/>
      <c r="H338" s="123"/>
      <c r="I338" s="123"/>
      <c r="J338" s="42"/>
      <c r="K338" s="42"/>
      <c r="L338" s="42"/>
    </row>
    <row r="339" spans="1:12" ht="12.75" customHeight="1">
      <c r="A339" s="45"/>
      <c r="B339" s="50" t="s">
        <v>176</v>
      </c>
      <c r="C339" s="47" t="s">
        <v>56</v>
      </c>
      <c r="D339" s="44">
        <v>0</v>
      </c>
      <c r="E339" s="42">
        <v>50</v>
      </c>
      <c r="F339" s="44">
        <v>0</v>
      </c>
      <c r="G339" s="42">
        <v>4</v>
      </c>
      <c r="H339" s="44">
        <v>0</v>
      </c>
      <c r="I339" s="42">
        <v>4</v>
      </c>
      <c r="J339" s="44">
        <v>0</v>
      </c>
      <c r="K339" s="42">
        <v>4</v>
      </c>
      <c r="L339" s="42">
        <f>SUM(J339:K339)</f>
        <v>4</v>
      </c>
    </row>
    <row r="340" spans="1:12" ht="12.75" customHeight="1">
      <c r="A340" s="45" t="s">
        <v>14</v>
      </c>
      <c r="B340" s="64">
        <v>76</v>
      </c>
      <c r="C340" s="47" t="s">
        <v>240</v>
      </c>
      <c r="D340" s="70">
        <f aca="true" t="shared" si="63" ref="D340:L341">D339</f>
        <v>0</v>
      </c>
      <c r="E340" s="48">
        <f t="shared" si="63"/>
        <v>50</v>
      </c>
      <c r="F340" s="70">
        <f t="shared" si="63"/>
        <v>0</v>
      </c>
      <c r="G340" s="48">
        <f t="shared" si="63"/>
        <v>4</v>
      </c>
      <c r="H340" s="70">
        <f t="shared" si="63"/>
        <v>0</v>
      </c>
      <c r="I340" s="48">
        <f t="shared" si="63"/>
        <v>4</v>
      </c>
      <c r="J340" s="70">
        <f t="shared" si="63"/>
        <v>0</v>
      </c>
      <c r="K340" s="48">
        <f>K339</f>
        <v>4</v>
      </c>
      <c r="L340" s="48">
        <f t="shared" si="63"/>
        <v>4</v>
      </c>
    </row>
    <row r="341" spans="1:12" ht="12.75" customHeight="1">
      <c r="A341" s="5" t="s">
        <v>14</v>
      </c>
      <c r="B341" s="79">
        <v>0.8</v>
      </c>
      <c r="C341" s="33" t="s">
        <v>175</v>
      </c>
      <c r="D341" s="70">
        <f t="shared" si="63"/>
        <v>0</v>
      </c>
      <c r="E341" s="48">
        <f t="shared" si="63"/>
        <v>50</v>
      </c>
      <c r="F341" s="70">
        <f t="shared" si="63"/>
        <v>0</v>
      </c>
      <c r="G341" s="48">
        <f t="shared" si="63"/>
        <v>4</v>
      </c>
      <c r="H341" s="70">
        <f t="shared" si="63"/>
        <v>0</v>
      </c>
      <c r="I341" s="48">
        <f t="shared" si="63"/>
        <v>4</v>
      </c>
      <c r="J341" s="70">
        <f t="shared" si="63"/>
        <v>0</v>
      </c>
      <c r="K341" s="48">
        <f>K340</f>
        <v>4</v>
      </c>
      <c r="L341" s="48">
        <f t="shared" si="63"/>
        <v>4</v>
      </c>
    </row>
    <row r="342" spans="1:12" ht="12.75" customHeight="1">
      <c r="A342" s="144" t="s">
        <v>14</v>
      </c>
      <c r="B342" s="142">
        <v>2403</v>
      </c>
      <c r="C342" s="72" t="s">
        <v>2</v>
      </c>
      <c r="D342" s="69">
        <f aca="true" t="shared" si="64" ref="D342:L342">D341+D335+D324+D302+D265+D249+D220+D198+D165+D58+D113</f>
        <v>146951</v>
      </c>
      <c r="E342" s="69">
        <f t="shared" si="64"/>
        <v>182370</v>
      </c>
      <c r="F342" s="69">
        <f t="shared" si="64"/>
        <v>137571</v>
      </c>
      <c r="G342" s="69">
        <f t="shared" si="64"/>
        <v>184517</v>
      </c>
      <c r="H342" s="69">
        <f t="shared" si="64"/>
        <v>142426</v>
      </c>
      <c r="I342" s="69">
        <f t="shared" si="64"/>
        <v>184517</v>
      </c>
      <c r="J342" s="69">
        <f t="shared" si="64"/>
        <v>142859</v>
      </c>
      <c r="K342" s="69">
        <f t="shared" si="64"/>
        <v>211256</v>
      </c>
      <c r="L342" s="69">
        <f t="shared" si="64"/>
        <v>354115</v>
      </c>
    </row>
    <row r="343" spans="1:12" ht="3.75" customHeight="1">
      <c r="A343" s="76"/>
      <c r="B343" s="75"/>
      <c r="C343" s="63"/>
      <c r="D343" s="49"/>
      <c r="E343" s="49"/>
      <c r="F343" s="49"/>
      <c r="G343" s="49"/>
      <c r="H343" s="125"/>
      <c r="I343" s="125"/>
      <c r="J343" s="49"/>
      <c r="K343" s="49"/>
      <c r="L343" s="49"/>
    </row>
    <row r="344" spans="1:12" ht="12.75" customHeight="1">
      <c r="A344" s="5" t="s">
        <v>16</v>
      </c>
      <c r="B344" s="35">
        <v>2404</v>
      </c>
      <c r="C344" s="33" t="s">
        <v>3</v>
      </c>
      <c r="D344" s="42"/>
      <c r="E344" s="42"/>
      <c r="F344" s="42"/>
      <c r="G344" s="42"/>
      <c r="H344" s="123"/>
      <c r="I344" s="123"/>
      <c r="J344" s="42"/>
      <c r="K344" s="42"/>
      <c r="L344" s="42"/>
    </row>
    <row r="345" spans="2:12" ht="12.75" customHeight="1">
      <c r="B345" s="79">
        <v>0.001</v>
      </c>
      <c r="C345" s="37" t="s">
        <v>187</v>
      </c>
      <c r="D345" s="42"/>
      <c r="E345" s="42"/>
      <c r="F345" s="42"/>
      <c r="G345" s="42"/>
      <c r="H345" s="123"/>
      <c r="I345" s="123"/>
      <c r="J345" s="42"/>
      <c r="K345" s="42"/>
      <c r="L345" s="42"/>
    </row>
    <row r="346" spans="1:12" ht="12.75" customHeight="1">
      <c r="A346" s="45"/>
      <c r="B346" s="71">
        <v>60</v>
      </c>
      <c r="C346" s="47" t="s">
        <v>17</v>
      </c>
      <c r="D346" s="49"/>
      <c r="E346" s="49"/>
      <c r="F346" s="49"/>
      <c r="G346" s="49"/>
      <c r="H346" s="125"/>
      <c r="I346" s="125"/>
      <c r="J346" s="49"/>
      <c r="K346" s="49"/>
      <c r="L346" s="49"/>
    </row>
    <row r="347" spans="1:12" ht="12.75" customHeight="1">
      <c r="A347" s="45"/>
      <c r="B347" s="71">
        <v>44</v>
      </c>
      <c r="C347" s="47" t="s">
        <v>18</v>
      </c>
      <c r="D347" s="49"/>
      <c r="E347" s="49"/>
      <c r="F347" s="49"/>
      <c r="G347" s="49"/>
      <c r="H347" s="125"/>
      <c r="I347" s="125"/>
      <c r="J347" s="49"/>
      <c r="K347" s="49"/>
      <c r="L347" s="49"/>
    </row>
    <row r="348" spans="1:12" ht="12.75" customHeight="1">
      <c r="A348" s="45"/>
      <c r="B348" s="50" t="s">
        <v>19</v>
      </c>
      <c r="C348" s="47" t="s">
        <v>20</v>
      </c>
      <c r="D348" s="49">
        <v>5184</v>
      </c>
      <c r="E348" s="51">
        <v>1853</v>
      </c>
      <c r="F348" s="51">
        <v>2454</v>
      </c>
      <c r="G348" s="49">
        <v>1984</v>
      </c>
      <c r="H348" s="49">
        <v>2454</v>
      </c>
      <c r="I348" s="49">
        <v>1984</v>
      </c>
      <c r="J348" s="51">
        <v>4414</v>
      </c>
      <c r="K348" s="49">
        <v>1995</v>
      </c>
      <c r="L348" s="49">
        <f>SUM(J348:K348)</f>
        <v>6409</v>
      </c>
    </row>
    <row r="349" spans="1:12" ht="12.75" customHeight="1">
      <c r="A349" s="45"/>
      <c r="B349" s="50" t="s">
        <v>177</v>
      </c>
      <c r="C349" s="47" t="s">
        <v>52</v>
      </c>
      <c r="D349" s="49">
        <v>100</v>
      </c>
      <c r="E349" s="59">
        <v>0</v>
      </c>
      <c r="F349" s="51">
        <v>749</v>
      </c>
      <c r="G349" s="59">
        <v>0</v>
      </c>
      <c r="H349" s="49">
        <v>749</v>
      </c>
      <c r="I349" s="59">
        <v>0</v>
      </c>
      <c r="J349" s="51">
        <v>1377</v>
      </c>
      <c r="K349" s="59">
        <v>0</v>
      </c>
      <c r="L349" s="51">
        <f>SUM(J349:K349)</f>
        <v>1377</v>
      </c>
    </row>
    <row r="350" spans="2:12" ht="12.75" customHeight="1">
      <c r="B350" s="41" t="s">
        <v>23</v>
      </c>
      <c r="C350" s="39" t="s">
        <v>24</v>
      </c>
      <c r="D350" s="43">
        <v>970</v>
      </c>
      <c r="E350" s="59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f>SUM(J350:K350)</f>
        <v>0</v>
      </c>
    </row>
    <row r="351" spans="1:12" ht="12.75" customHeight="1">
      <c r="A351" s="45" t="s">
        <v>14</v>
      </c>
      <c r="B351" s="71">
        <v>44</v>
      </c>
      <c r="C351" s="47" t="s">
        <v>18</v>
      </c>
      <c r="D351" s="48">
        <f aca="true" t="shared" si="65" ref="D351:L351">SUM(D348:D350)</f>
        <v>6254</v>
      </c>
      <c r="E351" s="48">
        <f t="shared" si="65"/>
        <v>1853</v>
      </c>
      <c r="F351" s="48">
        <f t="shared" si="65"/>
        <v>3203</v>
      </c>
      <c r="G351" s="48">
        <f t="shared" si="65"/>
        <v>1984</v>
      </c>
      <c r="H351" s="48">
        <f t="shared" si="65"/>
        <v>3203</v>
      </c>
      <c r="I351" s="48">
        <f t="shared" si="65"/>
        <v>1984</v>
      </c>
      <c r="J351" s="48">
        <f t="shared" si="65"/>
        <v>5791</v>
      </c>
      <c r="K351" s="48">
        <f>SUM(K348:K350)</f>
        <v>1995</v>
      </c>
      <c r="L351" s="48">
        <f t="shared" si="65"/>
        <v>7786</v>
      </c>
    </row>
    <row r="352" spans="1:12" ht="12.75">
      <c r="A352" s="45"/>
      <c r="B352" s="50"/>
      <c r="C352" s="47"/>
      <c r="D352" s="42"/>
      <c r="E352" s="42"/>
      <c r="F352" s="42"/>
      <c r="G352" s="42"/>
      <c r="H352" s="123"/>
      <c r="I352" s="123"/>
      <c r="J352" s="42"/>
      <c r="K352" s="42"/>
      <c r="L352" s="42"/>
    </row>
    <row r="353" spans="1:12" ht="12.75" customHeight="1">
      <c r="A353" s="45"/>
      <c r="B353" s="71">
        <v>45</v>
      </c>
      <c r="C353" s="47" t="s">
        <v>29</v>
      </c>
      <c r="D353" s="42"/>
      <c r="E353" s="42"/>
      <c r="F353" s="42"/>
      <c r="G353" s="42"/>
      <c r="H353" s="123"/>
      <c r="I353" s="123"/>
      <c r="J353" s="42"/>
      <c r="K353" s="42"/>
      <c r="L353" s="42"/>
    </row>
    <row r="354" spans="1:12" ht="12.75" customHeight="1">
      <c r="A354" s="45"/>
      <c r="B354" s="50" t="s">
        <v>30</v>
      </c>
      <c r="C354" s="47" t="s">
        <v>20</v>
      </c>
      <c r="D354" s="44">
        <v>0</v>
      </c>
      <c r="E354" s="42">
        <v>2508</v>
      </c>
      <c r="F354" s="44">
        <v>0</v>
      </c>
      <c r="G354" s="42">
        <v>3026</v>
      </c>
      <c r="H354" s="44">
        <v>0</v>
      </c>
      <c r="I354" s="42">
        <v>3026</v>
      </c>
      <c r="J354" s="44">
        <v>0</v>
      </c>
      <c r="K354" s="42">
        <v>3529</v>
      </c>
      <c r="L354" s="42">
        <f>SUM(J354:K354)</f>
        <v>3529</v>
      </c>
    </row>
    <row r="355" spans="1:12" ht="12.75" customHeight="1">
      <c r="A355" s="45" t="s">
        <v>14</v>
      </c>
      <c r="B355" s="71">
        <v>45</v>
      </c>
      <c r="C355" s="47" t="s">
        <v>29</v>
      </c>
      <c r="D355" s="70">
        <f aca="true" t="shared" si="66" ref="D355:L355">SUM(D354:D354)</f>
        <v>0</v>
      </c>
      <c r="E355" s="48">
        <f t="shared" si="66"/>
        <v>2508</v>
      </c>
      <c r="F355" s="70">
        <f t="shared" si="66"/>
        <v>0</v>
      </c>
      <c r="G355" s="48">
        <f t="shared" si="66"/>
        <v>3026</v>
      </c>
      <c r="H355" s="70">
        <f t="shared" si="66"/>
        <v>0</v>
      </c>
      <c r="I355" s="48">
        <f t="shared" si="66"/>
        <v>3026</v>
      </c>
      <c r="J355" s="70">
        <f t="shared" si="66"/>
        <v>0</v>
      </c>
      <c r="K355" s="48">
        <f>SUM(K354:K354)</f>
        <v>3529</v>
      </c>
      <c r="L355" s="48">
        <f t="shared" si="66"/>
        <v>3529</v>
      </c>
    </row>
    <row r="356" spans="1:12" ht="9.75" customHeight="1">
      <c r="A356" s="45"/>
      <c r="B356" s="50"/>
      <c r="C356" s="81"/>
      <c r="D356" s="42"/>
      <c r="E356" s="42"/>
      <c r="F356" s="42"/>
      <c r="G356" s="42"/>
      <c r="H356" s="123"/>
      <c r="I356" s="123"/>
      <c r="J356" s="42"/>
      <c r="K356" s="42"/>
      <c r="L356" s="42"/>
    </row>
    <row r="357" spans="1:12" ht="12.75" customHeight="1">
      <c r="A357" s="45"/>
      <c r="B357" s="71">
        <v>47</v>
      </c>
      <c r="C357" s="47" t="s">
        <v>38</v>
      </c>
      <c r="D357" s="42"/>
      <c r="E357" s="42"/>
      <c r="F357" s="42"/>
      <c r="G357" s="42"/>
      <c r="H357" s="123"/>
      <c r="I357" s="123"/>
      <c r="J357" s="42"/>
      <c r="K357" s="42"/>
      <c r="L357" s="42"/>
    </row>
    <row r="358" spans="1:12" ht="12.75" customHeight="1">
      <c r="A358" s="45"/>
      <c r="B358" s="50" t="s">
        <v>39</v>
      </c>
      <c r="C358" s="47" t="s">
        <v>20</v>
      </c>
      <c r="D358" s="49">
        <v>2225</v>
      </c>
      <c r="E358" s="59">
        <v>0</v>
      </c>
      <c r="F358" s="51">
        <v>2415</v>
      </c>
      <c r="G358" s="59">
        <v>0</v>
      </c>
      <c r="H358" s="49">
        <v>2415</v>
      </c>
      <c r="I358" s="59">
        <v>0</v>
      </c>
      <c r="J358" s="51">
        <v>3586</v>
      </c>
      <c r="K358" s="59">
        <v>0</v>
      </c>
      <c r="L358" s="51">
        <f>SUM(J358:K358)</f>
        <v>3586</v>
      </c>
    </row>
    <row r="359" spans="1:12" ht="12.75" customHeight="1">
      <c r="A359" s="45"/>
      <c r="B359" s="50" t="s">
        <v>178</v>
      </c>
      <c r="C359" s="47" t="s">
        <v>52</v>
      </c>
      <c r="D359" s="49">
        <v>300</v>
      </c>
      <c r="E359" s="59">
        <v>0</v>
      </c>
      <c r="F359" s="51">
        <v>286</v>
      </c>
      <c r="G359" s="59">
        <v>0</v>
      </c>
      <c r="H359" s="49">
        <v>286</v>
      </c>
      <c r="I359" s="59">
        <v>0</v>
      </c>
      <c r="J359" s="51">
        <v>1123</v>
      </c>
      <c r="K359" s="59">
        <v>0</v>
      </c>
      <c r="L359" s="51">
        <f>SUM(J359:K359)</f>
        <v>1123</v>
      </c>
    </row>
    <row r="360" spans="1:12" ht="12.75">
      <c r="A360" s="45"/>
      <c r="B360" s="50" t="s">
        <v>41</v>
      </c>
      <c r="C360" s="47" t="s">
        <v>24</v>
      </c>
      <c r="D360" s="51">
        <v>300</v>
      </c>
      <c r="E360" s="59">
        <v>0</v>
      </c>
      <c r="F360" s="59">
        <v>0</v>
      </c>
      <c r="G360" s="59">
        <v>0</v>
      </c>
      <c r="H360" s="59">
        <v>0</v>
      </c>
      <c r="I360" s="59">
        <v>0</v>
      </c>
      <c r="J360" s="59">
        <v>0</v>
      </c>
      <c r="K360" s="59">
        <v>0</v>
      </c>
      <c r="L360" s="59">
        <f>SUM(J360:K360)</f>
        <v>0</v>
      </c>
    </row>
    <row r="361" spans="1:12" ht="12.75">
      <c r="A361" s="45" t="s">
        <v>14</v>
      </c>
      <c r="B361" s="71">
        <v>47</v>
      </c>
      <c r="C361" s="47" t="s">
        <v>38</v>
      </c>
      <c r="D361" s="48">
        <f aca="true" t="shared" si="67" ref="D361:L361">SUM(D358:D360)</f>
        <v>2825</v>
      </c>
      <c r="E361" s="70">
        <f t="shared" si="67"/>
        <v>0</v>
      </c>
      <c r="F361" s="48">
        <f t="shared" si="67"/>
        <v>2701</v>
      </c>
      <c r="G361" s="70">
        <f t="shared" si="67"/>
        <v>0</v>
      </c>
      <c r="H361" s="48">
        <f t="shared" si="67"/>
        <v>2701</v>
      </c>
      <c r="I361" s="70">
        <f t="shared" si="67"/>
        <v>0</v>
      </c>
      <c r="J361" s="48">
        <f t="shared" si="67"/>
        <v>4709</v>
      </c>
      <c r="K361" s="70">
        <f>SUM(K358:K360)</f>
        <v>0</v>
      </c>
      <c r="L361" s="48">
        <f t="shared" si="67"/>
        <v>4709</v>
      </c>
    </row>
    <row r="362" spans="1:12" ht="12.75">
      <c r="A362" s="45" t="s">
        <v>14</v>
      </c>
      <c r="B362" s="71">
        <v>60</v>
      </c>
      <c r="C362" s="47" t="s">
        <v>17</v>
      </c>
      <c r="D362" s="48">
        <f aca="true" t="shared" si="68" ref="D362:L362">D361+D355+D351+D346</f>
        <v>9079</v>
      </c>
      <c r="E362" s="48">
        <f t="shared" si="68"/>
        <v>4361</v>
      </c>
      <c r="F362" s="48">
        <f t="shared" si="68"/>
        <v>5904</v>
      </c>
      <c r="G362" s="48">
        <f t="shared" si="68"/>
        <v>5010</v>
      </c>
      <c r="H362" s="48">
        <f t="shared" si="68"/>
        <v>5904</v>
      </c>
      <c r="I362" s="48">
        <f t="shared" si="68"/>
        <v>5010</v>
      </c>
      <c r="J362" s="48">
        <f t="shared" si="68"/>
        <v>10500</v>
      </c>
      <c r="K362" s="48">
        <f>K361+K355+K351+K346</f>
        <v>5524</v>
      </c>
      <c r="L362" s="48">
        <f t="shared" si="68"/>
        <v>16024</v>
      </c>
    </row>
    <row r="363" spans="1:12" ht="12.75">
      <c r="A363" s="45" t="s">
        <v>14</v>
      </c>
      <c r="B363" s="79">
        <v>0.001</v>
      </c>
      <c r="C363" s="61" t="s">
        <v>187</v>
      </c>
      <c r="D363" s="67">
        <f aca="true" t="shared" si="69" ref="D363:L363">D362</f>
        <v>9079</v>
      </c>
      <c r="E363" s="67">
        <f t="shared" si="69"/>
        <v>4361</v>
      </c>
      <c r="F363" s="67">
        <f t="shared" si="69"/>
        <v>5904</v>
      </c>
      <c r="G363" s="67">
        <f t="shared" si="69"/>
        <v>5010</v>
      </c>
      <c r="H363" s="67">
        <f t="shared" si="69"/>
        <v>5904</v>
      </c>
      <c r="I363" s="67">
        <f t="shared" si="69"/>
        <v>5010</v>
      </c>
      <c r="J363" s="67">
        <f t="shared" si="69"/>
        <v>10500</v>
      </c>
      <c r="K363" s="67">
        <f>K362</f>
        <v>5524</v>
      </c>
      <c r="L363" s="67">
        <f t="shared" si="69"/>
        <v>16024</v>
      </c>
    </row>
    <row r="364" spans="1:12" ht="12.75">
      <c r="A364" s="45"/>
      <c r="B364" s="79"/>
      <c r="C364" s="6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2:12" ht="12.75">
      <c r="B365" s="79">
        <v>0.102</v>
      </c>
      <c r="C365" s="33" t="s">
        <v>179</v>
      </c>
      <c r="D365" s="49"/>
      <c r="E365" s="49"/>
      <c r="F365" s="49"/>
      <c r="G365" s="49"/>
      <c r="H365" s="125"/>
      <c r="I365" s="125"/>
      <c r="J365" s="49"/>
      <c r="K365" s="49"/>
      <c r="L365" s="49"/>
    </row>
    <row r="366" spans="2:12" ht="12.75">
      <c r="B366" s="6">
        <v>62</v>
      </c>
      <c r="C366" s="39" t="s">
        <v>180</v>
      </c>
      <c r="D366" s="49"/>
      <c r="E366" s="49"/>
      <c r="F366" s="49"/>
      <c r="G366" s="49"/>
      <c r="H366" s="125"/>
      <c r="I366" s="125"/>
      <c r="J366" s="49"/>
      <c r="K366" s="49"/>
      <c r="L366" s="49"/>
    </row>
    <row r="367" spans="2:12" ht="25.5">
      <c r="B367" s="6" t="s">
        <v>220</v>
      </c>
      <c r="C367" s="39" t="s">
        <v>219</v>
      </c>
      <c r="D367" s="51">
        <v>9792</v>
      </c>
      <c r="E367" s="59">
        <v>0</v>
      </c>
      <c r="F367" s="51">
        <v>9000</v>
      </c>
      <c r="G367" s="59">
        <v>0</v>
      </c>
      <c r="H367" s="49">
        <v>17994</v>
      </c>
      <c r="I367" s="59">
        <v>0</v>
      </c>
      <c r="J367" s="51">
        <v>6611</v>
      </c>
      <c r="K367" s="59">
        <v>0</v>
      </c>
      <c r="L367" s="51">
        <f>SUM(J367:K367)</f>
        <v>6611</v>
      </c>
    </row>
    <row r="368" spans="2:12" ht="12.75">
      <c r="B368" s="6" t="s">
        <v>73</v>
      </c>
      <c r="C368" s="39" t="s">
        <v>347</v>
      </c>
      <c r="D368" s="56">
        <v>0</v>
      </c>
      <c r="E368" s="44">
        <v>0</v>
      </c>
      <c r="F368" s="56">
        <v>0</v>
      </c>
      <c r="G368" s="44">
        <v>0</v>
      </c>
      <c r="H368" s="56">
        <v>0</v>
      </c>
      <c r="I368" s="44">
        <v>0</v>
      </c>
      <c r="J368" s="67">
        <v>2000</v>
      </c>
      <c r="K368" s="44">
        <v>0</v>
      </c>
      <c r="L368" s="43">
        <f>SUM(J368:K368)</f>
        <v>2000</v>
      </c>
    </row>
    <row r="369" spans="1:12" ht="12.75">
      <c r="A369" s="45" t="s">
        <v>14</v>
      </c>
      <c r="B369" s="64">
        <v>62</v>
      </c>
      <c r="C369" s="47" t="s">
        <v>180</v>
      </c>
      <c r="D369" s="48">
        <f aca="true" t="shared" si="70" ref="D369:I369">SUM(D367:D368)</f>
        <v>9792</v>
      </c>
      <c r="E369" s="70">
        <f t="shared" si="70"/>
        <v>0</v>
      </c>
      <c r="F369" s="48">
        <f t="shared" si="70"/>
        <v>9000</v>
      </c>
      <c r="G369" s="70">
        <f t="shared" si="70"/>
        <v>0</v>
      </c>
      <c r="H369" s="48">
        <f t="shared" si="70"/>
        <v>17994</v>
      </c>
      <c r="I369" s="70">
        <f t="shared" si="70"/>
        <v>0</v>
      </c>
      <c r="J369" s="48">
        <f>SUM(J367:J368)</f>
        <v>8611</v>
      </c>
      <c r="K369" s="70">
        <f>SUM(K367:K368)</f>
        <v>0</v>
      </c>
      <c r="L369" s="48">
        <f>SUM(L367:L368)</f>
        <v>8611</v>
      </c>
    </row>
    <row r="370" spans="1:12" ht="12.75">
      <c r="A370" s="45" t="s">
        <v>14</v>
      </c>
      <c r="B370" s="79">
        <v>0.102</v>
      </c>
      <c r="C370" s="33" t="s">
        <v>179</v>
      </c>
      <c r="D370" s="48">
        <f aca="true" t="shared" si="71" ref="D370:L370">D369</f>
        <v>9792</v>
      </c>
      <c r="E370" s="70">
        <f t="shared" si="71"/>
        <v>0</v>
      </c>
      <c r="F370" s="48">
        <f t="shared" si="71"/>
        <v>9000</v>
      </c>
      <c r="G370" s="70">
        <f t="shared" si="71"/>
        <v>0</v>
      </c>
      <c r="H370" s="69">
        <f t="shared" si="71"/>
        <v>17994</v>
      </c>
      <c r="I370" s="70">
        <f t="shared" si="71"/>
        <v>0</v>
      </c>
      <c r="J370" s="48">
        <f t="shared" si="71"/>
        <v>8611</v>
      </c>
      <c r="K370" s="70">
        <f>K369</f>
        <v>0</v>
      </c>
      <c r="L370" s="48">
        <f t="shared" si="71"/>
        <v>8611</v>
      </c>
    </row>
    <row r="371" spans="1:12" ht="12.75">
      <c r="A371" s="45" t="s">
        <v>14</v>
      </c>
      <c r="B371" s="75">
        <v>2404</v>
      </c>
      <c r="C371" s="63" t="s">
        <v>3</v>
      </c>
      <c r="D371" s="69">
        <f aca="true" t="shared" si="72" ref="D371:L371">D363+D369</f>
        <v>18871</v>
      </c>
      <c r="E371" s="69">
        <f t="shared" si="72"/>
        <v>4361</v>
      </c>
      <c r="F371" s="69">
        <f t="shared" si="72"/>
        <v>14904</v>
      </c>
      <c r="G371" s="69">
        <f t="shared" si="72"/>
        <v>5010</v>
      </c>
      <c r="H371" s="69">
        <f t="shared" si="72"/>
        <v>23898</v>
      </c>
      <c r="I371" s="69">
        <f t="shared" si="72"/>
        <v>5010</v>
      </c>
      <c r="J371" s="69">
        <f t="shared" si="72"/>
        <v>19111</v>
      </c>
      <c r="K371" s="69">
        <f>K363+K369</f>
        <v>5524</v>
      </c>
      <c r="L371" s="69">
        <f t="shared" si="72"/>
        <v>24635</v>
      </c>
    </row>
    <row r="372" spans="1:12" ht="12.75">
      <c r="A372" s="45"/>
      <c r="B372" s="75"/>
      <c r="C372" s="47"/>
      <c r="D372" s="49"/>
      <c r="E372" s="49"/>
      <c r="F372" s="49"/>
      <c r="G372" s="49"/>
      <c r="H372" s="125"/>
      <c r="I372" s="125"/>
      <c r="J372" s="49"/>
      <c r="K372" s="49"/>
      <c r="L372" s="49"/>
    </row>
    <row r="373" spans="1:12" ht="12.75">
      <c r="A373" s="11" t="s">
        <v>16</v>
      </c>
      <c r="B373" s="83">
        <v>2405</v>
      </c>
      <c r="C373" s="84" t="s">
        <v>181</v>
      </c>
      <c r="D373" s="80"/>
      <c r="E373" s="80"/>
      <c r="F373" s="85"/>
      <c r="G373" s="85"/>
      <c r="H373" s="127"/>
      <c r="I373" s="127"/>
      <c r="J373" s="85"/>
      <c r="K373" s="85"/>
      <c r="L373" s="85"/>
    </row>
    <row r="374" spans="1:12" ht="12.75">
      <c r="A374" s="91"/>
      <c r="B374" s="95">
        <v>0.001</v>
      </c>
      <c r="C374" s="61" t="s">
        <v>187</v>
      </c>
      <c r="D374" s="145"/>
      <c r="E374" s="145"/>
      <c r="F374" s="145"/>
      <c r="G374" s="145"/>
      <c r="H374" s="146"/>
      <c r="I374" s="146"/>
      <c r="J374" s="145"/>
      <c r="K374" s="145"/>
      <c r="L374" s="145"/>
    </row>
    <row r="375" spans="1:12" ht="12.75">
      <c r="A375" s="91"/>
      <c r="B375" s="92">
        <v>60</v>
      </c>
      <c r="C375" s="93" t="s">
        <v>182</v>
      </c>
      <c r="D375" s="145"/>
      <c r="E375" s="145"/>
      <c r="F375" s="145"/>
      <c r="G375" s="145"/>
      <c r="H375" s="146"/>
      <c r="I375" s="146"/>
      <c r="J375" s="145"/>
      <c r="K375" s="145"/>
      <c r="L375" s="145"/>
    </row>
    <row r="376" spans="1:12" ht="25.5">
      <c r="A376" s="91"/>
      <c r="B376" s="98" t="s">
        <v>183</v>
      </c>
      <c r="C376" s="93" t="s">
        <v>20</v>
      </c>
      <c r="D376" s="59">
        <v>0</v>
      </c>
      <c r="E376" s="94">
        <v>7223</v>
      </c>
      <c r="F376" s="59">
        <v>0</v>
      </c>
      <c r="G376" s="94">
        <v>7722</v>
      </c>
      <c r="H376" s="59">
        <v>0</v>
      </c>
      <c r="I376" s="94">
        <v>7722</v>
      </c>
      <c r="J376" s="59">
        <v>0</v>
      </c>
      <c r="K376" s="94">
        <v>9205</v>
      </c>
      <c r="L376" s="94">
        <f>SUM(J376:K376)</f>
        <v>9205</v>
      </c>
    </row>
    <row r="377" spans="1:12" ht="25.5">
      <c r="A377" s="89"/>
      <c r="B377" s="153" t="s">
        <v>184</v>
      </c>
      <c r="C377" s="90" t="s">
        <v>22</v>
      </c>
      <c r="D377" s="56">
        <v>0</v>
      </c>
      <c r="E377" s="67">
        <v>22</v>
      </c>
      <c r="F377" s="56">
        <v>0</v>
      </c>
      <c r="G377" s="132">
        <v>24</v>
      </c>
      <c r="H377" s="56">
        <v>0</v>
      </c>
      <c r="I377" s="132">
        <v>24</v>
      </c>
      <c r="J377" s="56">
        <v>0</v>
      </c>
      <c r="K377" s="132">
        <v>24</v>
      </c>
      <c r="L377" s="132">
        <f>SUM(J377:K377)</f>
        <v>24</v>
      </c>
    </row>
    <row r="378" spans="1:12" ht="25.5">
      <c r="A378" s="11"/>
      <c r="B378" s="154" t="s">
        <v>185</v>
      </c>
      <c r="C378" s="87" t="s">
        <v>24</v>
      </c>
      <c r="D378" s="88">
        <v>3698</v>
      </c>
      <c r="E378" s="43">
        <v>339</v>
      </c>
      <c r="F378" s="43">
        <v>84</v>
      </c>
      <c r="G378" s="88">
        <v>310</v>
      </c>
      <c r="H378" s="88">
        <v>1400</v>
      </c>
      <c r="I378" s="88">
        <v>310</v>
      </c>
      <c r="J378" s="43">
        <v>700</v>
      </c>
      <c r="K378" s="88">
        <v>310</v>
      </c>
      <c r="L378" s="88">
        <f>SUM(J378:K378)</f>
        <v>1010</v>
      </c>
    </row>
    <row r="379" spans="1:12" ht="25.5">
      <c r="A379" s="11"/>
      <c r="B379" s="154" t="s">
        <v>186</v>
      </c>
      <c r="C379" s="87" t="s">
        <v>56</v>
      </c>
      <c r="D379" s="88">
        <v>183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f>SUM(J379:K379)</f>
        <v>0</v>
      </c>
    </row>
    <row r="380" spans="1:12" ht="25.5">
      <c r="A380" s="11"/>
      <c r="B380" s="154" t="s">
        <v>345</v>
      </c>
      <c r="C380" s="87" t="s">
        <v>346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3">
        <v>2000</v>
      </c>
      <c r="K380" s="44">
        <v>0</v>
      </c>
      <c r="L380" s="43">
        <f>SUM(J380:K380)</f>
        <v>2000</v>
      </c>
    </row>
    <row r="381" spans="1:12" ht="12.75">
      <c r="A381" s="91" t="s">
        <v>14</v>
      </c>
      <c r="B381" s="92">
        <v>60</v>
      </c>
      <c r="C381" s="93" t="s">
        <v>182</v>
      </c>
      <c r="D381" s="48">
        <f aca="true" t="shared" si="73" ref="D381:I381">SUM(D376:D380)</f>
        <v>3881</v>
      </c>
      <c r="E381" s="48">
        <f t="shared" si="73"/>
        <v>7584</v>
      </c>
      <c r="F381" s="48">
        <f t="shared" si="73"/>
        <v>84</v>
      </c>
      <c r="G381" s="48">
        <f t="shared" si="73"/>
        <v>8056</v>
      </c>
      <c r="H381" s="48">
        <f t="shared" si="73"/>
        <v>1400</v>
      </c>
      <c r="I381" s="48">
        <f t="shared" si="73"/>
        <v>8056</v>
      </c>
      <c r="J381" s="48">
        <f>SUM(J376:J380)</f>
        <v>2700</v>
      </c>
      <c r="K381" s="48">
        <f>SUM(K376:K380)</f>
        <v>9539</v>
      </c>
      <c r="L381" s="48">
        <f>SUM(L376:L380)</f>
        <v>12239</v>
      </c>
    </row>
    <row r="382" spans="1:12" ht="12.75">
      <c r="A382" s="91"/>
      <c r="B382" s="92"/>
      <c r="C382" s="93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1:12" ht="12.75">
      <c r="A383" s="91"/>
      <c r="B383" s="92">
        <v>45</v>
      </c>
      <c r="C383" s="93" t="s">
        <v>29</v>
      </c>
      <c r="D383" s="94"/>
      <c r="E383" s="94"/>
      <c r="F383" s="94"/>
      <c r="G383" s="94"/>
      <c r="H383" s="129"/>
      <c r="I383" s="129"/>
      <c r="J383" s="94"/>
      <c r="K383" s="94"/>
      <c r="L383" s="94"/>
    </row>
    <row r="384" spans="1:12" ht="25.5">
      <c r="A384" s="91"/>
      <c r="B384" s="92" t="s">
        <v>30</v>
      </c>
      <c r="C384" s="93" t="s">
        <v>20</v>
      </c>
      <c r="D384" s="59">
        <v>0</v>
      </c>
      <c r="E384" s="94">
        <v>8291</v>
      </c>
      <c r="F384" s="59">
        <v>0</v>
      </c>
      <c r="G384" s="94">
        <v>8842</v>
      </c>
      <c r="H384" s="59">
        <v>0</v>
      </c>
      <c r="I384" s="94">
        <v>8842</v>
      </c>
      <c r="J384" s="59">
        <v>0</v>
      </c>
      <c r="K384" s="94">
        <v>10795</v>
      </c>
      <c r="L384" s="94">
        <f>SUM(J384:K384)</f>
        <v>10795</v>
      </c>
    </row>
    <row r="385" spans="1:12" ht="25.5">
      <c r="A385" s="91"/>
      <c r="B385" s="92" t="s">
        <v>31</v>
      </c>
      <c r="C385" s="93" t="s">
        <v>22</v>
      </c>
      <c r="D385" s="59">
        <v>0</v>
      </c>
      <c r="E385" s="94">
        <v>41</v>
      </c>
      <c r="F385" s="59">
        <v>0</v>
      </c>
      <c r="G385" s="94">
        <v>42</v>
      </c>
      <c r="H385" s="59">
        <v>0</v>
      </c>
      <c r="I385" s="94">
        <v>42</v>
      </c>
      <c r="J385" s="59">
        <v>0</v>
      </c>
      <c r="K385" s="94">
        <v>42</v>
      </c>
      <c r="L385" s="94">
        <f>SUM(J385:K385)</f>
        <v>42</v>
      </c>
    </row>
    <row r="386" spans="1:12" ht="25.5">
      <c r="A386" s="91"/>
      <c r="B386" s="92" t="s">
        <v>32</v>
      </c>
      <c r="C386" s="93" t="s">
        <v>24</v>
      </c>
      <c r="D386" s="94">
        <v>300</v>
      </c>
      <c r="E386" s="44">
        <v>0</v>
      </c>
      <c r="F386" s="51">
        <v>252</v>
      </c>
      <c r="G386" s="59">
        <v>0</v>
      </c>
      <c r="H386" s="94">
        <v>1000</v>
      </c>
      <c r="I386" s="59">
        <v>0</v>
      </c>
      <c r="J386" s="51">
        <v>500</v>
      </c>
      <c r="K386" s="59">
        <v>0</v>
      </c>
      <c r="L386" s="43">
        <f>SUM(J386:K386)</f>
        <v>500</v>
      </c>
    </row>
    <row r="387" spans="1:12" ht="25.5">
      <c r="A387" s="11"/>
      <c r="B387" s="86" t="s">
        <v>217</v>
      </c>
      <c r="C387" s="87" t="s">
        <v>56</v>
      </c>
      <c r="D387" s="94">
        <v>400</v>
      </c>
      <c r="E387" s="44">
        <v>0</v>
      </c>
      <c r="F387" s="59">
        <v>0</v>
      </c>
      <c r="G387" s="59">
        <v>0</v>
      </c>
      <c r="H387" s="59">
        <v>0</v>
      </c>
      <c r="I387" s="59">
        <v>0</v>
      </c>
      <c r="J387" s="59">
        <v>0</v>
      </c>
      <c r="K387" s="59">
        <v>0</v>
      </c>
      <c r="L387" s="44">
        <f>SUM(J387:K387)</f>
        <v>0</v>
      </c>
    </row>
    <row r="388" spans="1:12" ht="12.75">
      <c r="A388" s="91" t="s">
        <v>14</v>
      </c>
      <c r="B388" s="92">
        <v>45</v>
      </c>
      <c r="C388" s="93" t="s">
        <v>29</v>
      </c>
      <c r="D388" s="48">
        <f aca="true" t="shared" si="74" ref="D388:L388">SUM(D384:D387)</f>
        <v>700</v>
      </c>
      <c r="E388" s="48">
        <f t="shared" si="74"/>
        <v>8332</v>
      </c>
      <c r="F388" s="48">
        <f t="shared" si="74"/>
        <v>252</v>
      </c>
      <c r="G388" s="48">
        <f t="shared" si="74"/>
        <v>8884</v>
      </c>
      <c r="H388" s="48">
        <f t="shared" si="74"/>
        <v>1000</v>
      </c>
      <c r="I388" s="48">
        <f t="shared" si="74"/>
        <v>8884</v>
      </c>
      <c r="J388" s="48">
        <f t="shared" si="74"/>
        <v>500</v>
      </c>
      <c r="K388" s="48">
        <f>SUM(K384:K387)</f>
        <v>10837</v>
      </c>
      <c r="L388" s="48">
        <f t="shared" si="74"/>
        <v>11337</v>
      </c>
    </row>
    <row r="389" spans="1:12" ht="12.75">
      <c r="A389" s="91" t="s">
        <v>14</v>
      </c>
      <c r="B389" s="95">
        <v>0.001</v>
      </c>
      <c r="C389" s="61" t="s">
        <v>187</v>
      </c>
      <c r="D389" s="67">
        <f aca="true" t="shared" si="75" ref="D389:L389">D388+D381</f>
        <v>4581</v>
      </c>
      <c r="E389" s="67">
        <f t="shared" si="75"/>
        <v>15916</v>
      </c>
      <c r="F389" s="67">
        <f t="shared" si="75"/>
        <v>336</v>
      </c>
      <c r="G389" s="67">
        <f t="shared" si="75"/>
        <v>16940</v>
      </c>
      <c r="H389" s="67">
        <f t="shared" si="75"/>
        <v>2400</v>
      </c>
      <c r="I389" s="67">
        <f t="shared" si="75"/>
        <v>16940</v>
      </c>
      <c r="J389" s="67">
        <f t="shared" si="75"/>
        <v>3200</v>
      </c>
      <c r="K389" s="67">
        <f>K388+K381</f>
        <v>20376</v>
      </c>
      <c r="L389" s="67">
        <f t="shared" si="75"/>
        <v>23576</v>
      </c>
    </row>
    <row r="390" spans="1:12" ht="12.75">
      <c r="A390" s="91"/>
      <c r="B390" s="96"/>
      <c r="C390" s="61"/>
      <c r="D390" s="94"/>
      <c r="E390" s="94"/>
      <c r="F390" s="94"/>
      <c r="G390" s="94"/>
      <c r="H390" s="129"/>
      <c r="I390" s="129"/>
      <c r="J390" s="94"/>
      <c r="K390" s="94"/>
      <c r="L390" s="94"/>
    </row>
    <row r="391" spans="1:12" ht="12.75">
      <c r="A391" s="91"/>
      <c r="B391" s="95">
        <v>0.101</v>
      </c>
      <c r="C391" s="61" t="s">
        <v>188</v>
      </c>
      <c r="D391" s="88"/>
      <c r="E391" s="88"/>
      <c r="F391" s="88"/>
      <c r="G391" s="88"/>
      <c r="H391" s="128"/>
      <c r="I391" s="128"/>
      <c r="J391" s="88"/>
      <c r="K391" s="88"/>
      <c r="L391" s="88"/>
    </row>
    <row r="392" spans="1:12" ht="12.75">
      <c r="A392" s="91"/>
      <c r="B392" s="97">
        <v>61</v>
      </c>
      <c r="C392" s="93" t="s">
        <v>189</v>
      </c>
      <c r="D392" s="94"/>
      <c r="E392" s="94"/>
      <c r="F392" s="94"/>
      <c r="G392" s="94"/>
      <c r="H392" s="129"/>
      <c r="I392" s="129"/>
      <c r="J392" s="94"/>
      <c r="K392" s="94"/>
      <c r="L392" s="94"/>
    </row>
    <row r="393" spans="1:12" ht="25.5">
      <c r="A393" s="91"/>
      <c r="B393" s="98" t="s">
        <v>190</v>
      </c>
      <c r="C393" s="93" t="s">
        <v>20</v>
      </c>
      <c r="D393" s="44">
        <v>0</v>
      </c>
      <c r="E393" s="94">
        <v>4410</v>
      </c>
      <c r="F393" s="59">
        <v>0</v>
      </c>
      <c r="G393" s="94">
        <v>4904</v>
      </c>
      <c r="H393" s="59">
        <v>0</v>
      </c>
      <c r="I393" s="94">
        <v>4904</v>
      </c>
      <c r="J393" s="59">
        <v>0</v>
      </c>
      <c r="K393" s="94">
        <v>5904</v>
      </c>
      <c r="L393" s="94">
        <f>SUM(J393:K393)</f>
        <v>5904</v>
      </c>
    </row>
    <row r="394" spans="1:12" ht="25.5">
      <c r="A394" s="91"/>
      <c r="B394" s="98" t="s">
        <v>191</v>
      </c>
      <c r="C394" s="93" t="s">
        <v>22</v>
      </c>
      <c r="D394" s="44">
        <v>0</v>
      </c>
      <c r="E394" s="94">
        <v>22</v>
      </c>
      <c r="F394" s="59">
        <v>0</v>
      </c>
      <c r="G394" s="94">
        <v>22</v>
      </c>
      <c r="H394" s="59">
        <v>0</v>
      </c>
      <c r="I394" s="94">
        <v>22</v>
      </c>
      <c r="J394" s="59">
        <v>0</v>
      </c>
      <c r="K394" s="94">
        <v>22</v>
      </c>
      <c r="L394" s="94">
        <f>SUM(J394:K394)</f>
        <v>22</v>
      </c>
    </row>
    <row r="395" spans="1:12" ht="25.5">
      <c r="A395" s="91"/>
      <c r="B395" s="98" t="s">
        <v>192</v>
      </c>
      <c r="C395" s="93" t="s">
        <v>24</v>
      </c>
      <c r="D395" s="94">
        <v>299</v>
      </c>
      <c r="E395" s="44">
        <v>0</v>
      </c>
      <c r="F395" s="51">
        <v>157</v>
      </c>
      <c r="G395" s="59">
        <v>0</v>
      </c>
      <c r="H395" s="94">
        <v>1000</v>
      </c>
      <c r="I395" s="59">
        <v>0</v>
      </c>
      <c r="J395" s="51">
        <v>250</v>
      </c>
      <c r="K395" s="59">
        <v>0</v>
      </c>
      <c r="L395" s="51">
        <f>SUM(J395:K395)</f>
        <v>250</v>
      </c>
    </row>
    <row r="396" spans="1:12" ht="25.5">
      <c r="A396" s="91"/>
      <c r="B396" s="98" t="s">
        <v>193</v>
      </c>
      <c r="C396" s="93" t="s">
        <v>56</v>
      </c>
      <c r="D396" s="132">
        <v>399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  <c r="L396" s="56">
        <f>SUM(J396:K396)</f>
        <v>0</v>
      </c>
    </row>
    <row r="397" spans="1:12" ht="12.75">
      <c r="A397" s="91" t="s">
        <v>14</v>
      </c>
      <c r="B397" s="97">
        <v>61</v>
      </c>
      <c r="C397" s="93" t="s">
        <v>189</v>
      </c>
      <c r="D397" s="67">
        <f aca="true" t="shared" si="76" ref="D397:L397">SUM(D393:D396)</f>
        <v>698</v>
      </c>
      <c r="E397" s="67">
        <f t="shared" si="76"/>
        <v>4432</v>
      </c>
      <c r="F397" s="67">
        <f t="shared" si="76"/>
        <v>157</v>
      </c>
      <c r="G397" s="67">
        <f t="shared" si="76"/>
        <v>4926</v>
      </c>
      <c r="H397" s="67">
        <f t="shared" si="76"/>
        <v>1000</v>
      </c>
      <c r="I397" s="67">
        <f t="shared" si="76"/>
        <v>4926</v>
      </c>
      <c r="J397" s="67">
        <f t="shared" si="76"/>
        <v>250</v>
      </c>
      <c r="K397" s="67">
        <f>SUM(K393:K396)</f>
        <v>5926</v>
      </c>
      <c r="L397" s="67">
        <f t="shared" si="76"/>
        <v>6176</v>
      </c>
    </row>
    <row r="398" spans="1:12" ht="12.75">
      <c r="A398" s="91"/>
      <c r="B398" s="97"/>
      <c r="C398" s="93"/>
      <c r="D398" s="94"/>
      <c r="E398" s="94"/>
      <c r="F398" s="94"/>
      <c r="G398" s="94"/>
      <c r="H398" s="129"/>
      <c r="I398" s="129"/>
      <c r="J398" s="94"/>
      <c r="K398" s="94"/>
      <c r="L398" s="94"/>
    </row>
    <row r="399" spans="1:12" ht="12.75">
      <c r="A399" s="91"/>
      <c r="B399" s="97">
        <v>62</v>
      </c>
      <c r="C399" s="93" t="s">
        <v>194</v>
      </c>
      <c r="D399" s="94"/>
      <c r="E399" s="94"/>
      <c r="F399" s="94"/>
      <c r="G399" s="94"/>
      <c r="H399" s="129"/>
      <c r="I399" s="129"/>
      <c r="J399" s="94"/>
      <c r="K399" s="94"/>
      <c r="L399" s="94"/>
    </row>
    <row r="400" spans="1:12" ht="25.5">
      <c r="A400" s="91"/>
      <c r="B400" s="98" t="s">
        <v>195</v>
      </c>
      <c r="C400" s="93" t="s">
        <v>20</v>
      </c>
      <c r="D400" s="59">
        <v>0</v>
      </c>
      <c r="E400" s="94">
        <v>6024</v>
      </c>
      <c r="F400" s="59">
        <v>0</v>
      </c>
      <c r="G400" s="94">
        <v>7055</v>
      </c>
      <c r="H400" s="59">
        <v>0</v>
      </c>
      <c r="I400" s="94">
        <v>7055</v>
      </c>
      <c r="J400" s="59">
        <v>0</v>
      </c>
      <c r="K400" s="94">
        <v>7874</v>
      </c>
      <c r="L400" s="94">
        <f>SUM(J400:K400)</f>
        <v>7874</v>
      </c>
    </row>
    <row r="401" spans="1:12" ht="25.5">
      <c r="A401" s="11"/>
      <c r="B401" s="154" t="s">
        <v>196</v>
      </c>
      <c r="C401" s="87" t="s">
        <v>22</v>
      </c>
      <c r="D401" s="44">
        <v>0</v>
      </c>
      <c r="E401" s="94">
        <v>18</v>
      </c>
      <c r="F401" s="44">
        <v>0</v>
      </c>
      <c r="G401" s="88">
        <v>24</v>
      </c>
      <c r="H401" s="44">
        <v>0</v>
      </c>
      <c r="I401" s="88">
        <v>24</v>
      </c>
      <c r="J401" s="44">
        <v>0</v>
      </c>
      <c r="K401" s="88">
        <v>24</v>
      </c>
      <c r="L401" s="88">
        <f>SUM(J401:K401)</f>
        <v>24</v>
      </c>
    </row>
    <row r="402" spans="1:12" ht="25.5">
      <c r="A402" s="11"/>
      <c r="B402" s="154" t="s">
        <v>197</v>
      </c>
      <c r="C402" s="87" t="s">
        <v>24</v>
      </c>
      <c r="D402" s="88">
        <v>371</v>
      </c>
      <c r="E402" s="44">
        <v>0</v>
      </c>
      <c r="F402" s="43">
        <v>217</v>
      </c>
      <c r="G402" s="44">
        <v>0</v>
      </c>
      <c r="H402" s="88">
        <v>1000</v>
      </c>
      <c r="I402" s="44">
        <v>0</v>
      </c>
      <c r="J402" s="43">
        <v>300</v>
      </c>
      <c r="K402" s="44">
        <v>0</v>
      </c>
      <c r="L402" s="43">
        <f>SUM(J402:K402)</f>
        <v>300</v>
      </c>
    </row>
    <row r="403" spans="1:12" ht="25.5">
      <c r="A403" s="91"/>
      <c r="B403" s="98" t="s">
        <v>198</v>
      </c>
      <c r="C403" s="93" t="s">
        <v>56</v>
      </c>
      <c r="D403" s="94">
        <v>336</v>
      </c>
      <c r="E403" s="44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</v>
      </c>
      <c r="K403" s="59">
        <v>0</v>
      </c>
      <c r="L403" s="59">
        <f>SUM(J403:K403)</f>
        <v>0</v>
      </c>
    </row>
    <row r="404" spans="1:12" ht="12.75">
      <c r="A404" s="91" t="s">
        <v>14</v>
      </c>
      <c r="B404" s="97">
        <v>62</v>
      </c>
      <c r="C404" s="93" t="s">
        <v>194</v>
      </c>
      <c r="D404" s="48">
        <f aca="true" t="shared" si="77" ref="D404:L404">SUM(D400:D403)</f>
        <v>707</v>
      </c>
      <c r="E404" s="48">
        <f t="shared" si="77"/>
        <v>6042</v>
      </c>
      <c r="F404" s="48">
        <f t="shared" si="77"/>
        <v>217</v>
      </c>
      <c r="G404" s="48">
        <f t="shared" si="77"/>
        <v>7079</v>
      </c>
      <c r="H404" s="48">
        <f t="shared" si="77"/>
        <v>1000</v>
      </c>
      <c r="I404" s="48">
        <f t="shared" si="77"/>
        <v>7079</v>
      </c>
      <c r="J404" s="48">
        <f t="shared" si="77"/>
        <v>300</v>
      </c>
      <c r="K404" s="48">
        <f>SUM(K400:K403)</f>
        <v>7898</v>
      </c>
      <c r="L404" s="48">
        <f t="shared" si="77"/>
        <v>8198</v>
      </c>
    </row>
    <row r="405" spans="1:12" ht="12.75">
      <c r="A405" s="11"/>
      <c r="B405" s="99"/>
      <c r="C405" s="87"/>
      <c r="D405" s="94"/>
      <c r="E405" s="94"/>
      <c r="F405" s="94"/>
      <c r="G405" s="94"/>
      <c r="H405" s="129"/>
      <c r="I405" s="129"/>
      <c r="J405" s="94"/>
      <c r="K405" s="94"/>
      <c r="L405" s="94"/>
    </row>
    <row r="406" spans="1:12" ht="12.75">
      <c r="A406" s="11"/>
      <c r="B406" s="99">
        <v>63</v>
      </c>
      <c r="C406" s="87" t="s">
        <v>199</v>
      </c>
      <c r="D406" s="88"/>
      <c r="E406" s="88"/>
      <c r="F406" s="88"/>
      <c r="G406" s="88"/>
      <c r="H406" s="128"/>
      <c r="I406" s="128"/>
      <c r="J406" s="88"/>
      <c r="K406" s="88"/>
      <c r="L406" s="88"/>
    </row>
    <row r="407" spans="1:12" ht="25.5">
      <c r="A407" s="91"/>
      <c r="B407" s="98" t="s">
        <v>200</v>
      </c>
      <c r="C407" s="93" t="s">
        <v>20</v>
      </c>
      <c r="D407" s="59">
        <v>0</v>
      </c>
      <c r="E407" s="94">
        <v>4908</v>
      </c>
      <c r="F407" s="59">
        <v>0</v>
      </c>
      <c r="G407" s="94">
        <v>5450</v>
      </c>
      <c r="H407" s="59">
        <v>0</v>
      </c>
      <c r="I407" s="94">
        <v>5450</v>
      </c>
      <c r="J407" s="59">
        <v>0</v>
      </c>
      <c r="K407" s="94">
        <v>5290</v>
      </c>
      <c r="L407" s="94">
        <f>SUM(J407:K407)</f>
        <v>5290</v>
      </c>
    </row>
    <row r="408" spans="1:12" ht="25.5">
      <c r="A408" s="91"/>
      <c r="B408" s="98" t="s">
        <v>201</v>
      </c>
      <c r="C408" s="93" t="s">
        <v>22</v>
      </c>
      <c r="D408" s="59">
        <v>0</v>
      </c>
      <c r="E408" s="94">
        <v>26</v>
      </c>
      <c r="F408" s="59">
        <v>0</v>
      </c>
      <c r="G408" s="94">
        <v>26</v>
      </c>
      <c r="H408" s="59">
        <v>0</v>
      </c>
      <c r="I408" s="94">
        <v>26</v>
      </c>
      <c r="J408" s="59">
        <v>0</v>
      </c>
      <c r="K408" s="94">
        <v>26</v>
      </c>
      <c r="L408" s="94">
        <f>SUM(J408:K408)</f>
        <v>26</v>
      </c>
    </row>
    <row r="409" spans="1:12" ht="25.5">
      <c r="A409" s="91"/>
      <c r="B409" s="98" t="s">
        <v>202</v>
      </c>
      <c r="C409" s="93" t="s">
        <v>24</v>
      </c>
      <c r="D409" s="94">
        <v>298</v>
      </c>
      <c r="E409" s="59">
        <v>0</v>
      </c>
      <c r="F409" s="51">
        <v>185</v>
      </c>
      <c r="G409" s="59">
        <v>0</v>
      </c>
      <c r="H409" s="94">
        <v>1000</v>
      </c>
      <c r="I409" s="59">
        <v>0</v>
      </c>
      <c r="J409" s="51">
        <v>250</v>
      </c>
      <c r="K409" s="59">
        <v>0</v>
      </c>
      <c r="L409" s="51">
        <f>SUM(J409:K409)</f>
        <v>250</v>
      </c>
    </row>
    <row r="410" spans="1:12" ht="25.5">
      <c r="A410" s="91"/>
      <c r="B410" s="98" t="s">
        <v>203</v>
      </c>
      <c r="C410" s="93" t="s">
        <v>56</v>
      </c>
      <c r="D410" s="94">
        <v>400</v>
      </c>
      <c r="E410" s="59">
        <v>0</v>
      </c>
      <c r="F410" s="59">
        <v>0</v>
      </c>
      <c r="G410" s="59"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f>SUM(J410:K410)</f>
        <v>0</v>
      </c>
    </row>
    <row r="411" spans="1:12" ht="12.75">
      <c r="A411" s="89" t="s">
        <v>14</v>
      </c>
      <c r="B411" s="147">
        <v>63</v>
      </c>
      <c r="C411" s="90" t="s">
        <v>199</v>
      </c>
      <c r="D411" s="48">
        <f aca="true" t="shared" si="78" ref="D411:L411">SUM(D407:D410)</f>
        <v>698</v>
      </c>
      <c r="E411" s="48">
        <f t="shared" si="78"/>
        <v>4934</v>
      </c>
      <c r="F411" s="48">
        <f t="shared" si="78"/>
        <v>185</v>
      </c>
      <c r="G411" s="48">
        <f t="shared" si="78"/>
        <v>5476</v>
      </c>
      <c r="H411" s="48">
        <f t="shared" si="78"/>
        <v>1000</v>
      </c>
      <c r="I411" s="48">
        <f t="shared" si="78"/>
        <v>5476</v>
      </c>
      <c r="J411" s="48">
        <f t="shared" si="78"/>
        <v>250</v>
      </c>
      <c r="K411" s="48">
        <f>SUM(K407:K410)</f>
        <v>5316</v>
      </c>
      <c r="L411" s="48">
        <f t="shared" si="78"/>
        <v>5566</v>
      </c>
    </row>
    <row r="412" spans="1:12" ht="5.25" customHeight="1">
      <c r="A412" s="91"/>
      <c r="B412" s="97"/>
      <c r="C412" s="93"/>
      <c r="D412" s="94"/>
      <c r="E412" s="94"/>
      <c r="F412" s="94"/>
      <c r="G412" s="94"/>
      <c r="H412" s="129"/>
      <c r="I412" s="129"/>
      <c r="J412" s="94"/>
      <c r="K412" s="94"/>
      <c r="L412" s="94"/>
    </row>
    <row r="413" spans="1:12" ht="12.75">
      <c r="A413" s="91"/>
      <c r="B413" s="92">
        <v>64</v>
      </c>
      <c r="C413" s="93" t="s">
        <v>204</v>
      </c>
      <c r="D413" s="94"/>
      <c r="E413" s="94"/>
      <c r="F413" s="94"/>
      <c r="G413" s="94"/>
      <c r="H413" s="129"/>
      <c r="I413" s="129"/>
      <c r="J413" s="94"/>
      <c r="K413" s="94"/>
      <c r="L413" s="94"/>
    </row>
    <row r="414" spans="1:12" ht="25.5">
      <c r="A414" s="91"/>
      <c r="B414" s="98" t="s">
        <v>205</v>
      </c>
      <c r="C414" s="93" t="s">
        <v>26</v>
      </c>
      <c r="D414" s="67">
        <v>200</v>
      </c>
      <c r="E414" s="56">
        <v>0</v>
      </c>
      <c r="F414" s="56">
        <v>0</v>
      </c>
      <c r="G414" s="56">
        <v>0</v>
      </c>
      <c r="H414" s="56">
        <v>0</v>
      </c>
      <c r="I414" s="56">
        <v>0</v>
      </c>
      <c r="J414" s="56">
        <v>0</v>
      </c>
      <c r="K414" s="56">
        <v>0</v>
      </c>
      <c r="L414" s="56">
        <f>SUM(J414:K414)</f>
        <v>0</v>
      </c>
    </row>
    <row r="415" spans="1:12" ht="12.75">
      <c r="A415" s="91" t="s">
        <v>14</v>
      </c>
      <c r="B415" s="92">
        <v>64</v>
      </c>
      <c r="C415" s="93" t="s">
        <v>204</v>
      </c>
      <c r="D415" s="48">
        <f aca="true" t="shared" si="79" ref="D415:J415">D414</f>
        <v>200</v>
      </c>
      <c r="E415" s="70">
        <f t="shared" si="79"/>
        <v>0</v>
      </c>
      <c r="F415" s="70">
        <f t="shared" si="79"/>
        <v>0</v>
      </c>
      <c r="G415" s="70">
        <f t="shared" si="79"/>
        <v>0</v>
      </c>
      <c r="H415" s="70">
        <f t="shared" si="79"/>
        <v>0</v>
      </c>
      <c r="I415" s="70">
        <f t="shared" si="79"/>
        <v>0</v>
      </c>
      <c r="J415" s="70">
        <f t="shared" si="79"/>
        <v>0</v>
      </c>
      <c r="K415" s="70">
        <f>K414</f>
        <v>0</v>
      </c>
      <c r="L415" s="70">
        <f>J415</f>
        <v>0</v>
      </c>
    </row>
    <row r="416" spans="1:12" ht="12.75">
      <c r="A416" s="91" t="s">
        <v>14</v>
      </c>
      <c r="B416" s="95">
        <v>0.101</v>
      </c>
      <c r="C416" s="61" t="s">
        <v>188</v>
      </c>
      <c r="D416" s="67">
        <f aca="true" t="shared" si="80" ref="D416:I416">D415+D411+D404+D397</f>
        <v>2303</v>
      </c>
      <c r="E416" s="67">
        <f t="shared" si="80"/>
        <v>15408</v>
      </c>
      <c r="F416" s="67">
        <f t="shared" si="80"/>
        <v>559</v>
      </c>
      <c r="G416" s="67">
        <f t="shared" si="80"/>
        <v>17481</v>
      </c>
      <c r="H416" s="67">
        <f t="shared" si="80"/>
        <v>3000</v>
      </c>
      <c r="I416" s="67">
        <f t="shared" si="80"/>
        <v>17481</v>
      </c>
      <c r="J416" s="67">
        <f>J415+J411+J404+J397</f>
        <v>800</v>
      </c>
      <c r="K416" s="67">
        <f>K415+K411+K404+K397</f>
        <v>19140</v>
      </c>
      <c r="L416" s="67">
        <f>L415+L411+L404+L397</f>
        <v>19940</v>
      </c>
    </row>
    <row r="417" spans="1:12" ht="10.5" customHeight="1">
      <c r="A417" s="91"/>
      <c r="B417" s="100"/>
      <c r="C417" s="61"/>
      <c r="D417" s="101"/>
      <c r="E417" s="101"/>
      <c r="F417" s="101"/>
      <c r="G417" s="101"/>
      <c r="H417" s="130"/>
      <c r="I417" s="130"/>
      <c r="J417" s="101"/>
      <c r="K417" s="101"/>
      <c r="L417" s="101"/>
    </row>
    <row r="418" spans="1:12" ht="12.75">
      <c r="A418" s="91"/>
      <c r="B418" s="95">
        <v>0.109</v>
      </c>
      <c r="C418" s="61" t="s">
        <v>160</v>
      </c>
      <c r="D418" s="94"/>
      <c r="E418" s="51"/>
      <c r="F418" s="94"/>
      <c r="G418" s="94"/>
      <c r="H418" s="129"/>
      <c r="I418" s="129"/>
      <c r="J418" s="94"/>
      <c r="K418" s="94"/>
      <c r="L418" s="94"/>
    </row>
    <row r="419" spans="1:12" ht="12.75">
      <c r="A419" s="91"/>
      <c r="B419" s="92">
        <v>67</v>
      </c>
      <c r="C419" s="93" t="s">
        <v>206</v>
      </c>
      <c r="D419" s="94"/>
      <c r="E419" s="94"/>
      <c r="F419" s="94"/>
      <c r="G419" s="94"/>
      <c r="H419" s="129"/>
      <c r="I419" s="129"/>
      <c r="J419" s="94"/>
      <c r="K419" s="94"/>
      <c r="L419" s="94"/>
    </row>
    <row r="420" spans="1:12" ht="25.5">
      <c r="A420" s="91"/>
      <c r="B420" s="155" t="s">
        <v>207</v>
      </c>
      <c r="C420" s="93" t="s">
        <v>208</v>
      </c>
      <c r="D420" s="94">
        <v>213</v>
      </c>
      <c r="E420" s="44">
        <v>0</v>
      </c>
      <c r="F420" s="59">
        <v>0</v>
      </c>
      <c r="G420" s="44">
        <v>0</v>
      </c>
      <c r="H420" s="59">
        <v>0</v>
      </c>
      <c r="I420" s="44">
        <v>0</v>
      </c>
      <c r="J420" s="59">
        <v>0</v>
      </c>
      <c r="K420" s="44">
        <v>0</v>
      </c>
      <c r="L420" s="44">
        <f>SUM(J420:K420)</f>
        <v>0</v>
      </c>
    </row>
    <row r="421" spans="1:12" ht="12.75">
      <c r="A421" s="91" t="s">
        <v>14</v>
      </c>
      <c r="B421" s="86">
        <v>67</v>
      </c>
      <c r="C421" s="87" t="s">
        <v>206</v>
      </c>
      <c r="D421" s="48">
        <f aca="true" t="shared" si="81" ref="D421:L422">D420</f>
        <v>213</v>
      </c>
      <c r="E421" s="70">
        <f t="shared" si="81"/>
        <v>0</v>
      </c>
      <c r="F421" s="70">
        <f t="shared" si="81"/>
        <v>0</v>
      </c>
      <c r="G421" s="70">
        <f t="shared" si="81"/>
        <v>0</v>
      </c>
      <c r="H421" s="70">
        <f t="shared" si="81"/>
        <v>0</v>
      </c>
      <c r="I421" s="70">
        <f t="shared" si="81"/>
        <v>0</v>
      </c>
      <c r="J421" s="70">
        <f t="shared" si="81"/>
        <v>0</v>
      </c>
      <c r="K421" s="70">
        <f>K420</f>
        <v>0</v>
      </c>
      <c r="L421" s="70">
        <f t="shared" si="81"/>
        <v>0</v>
      </c>
    </row>
    <row r="422" spans="1:12" ht="12.75">
      <c r="A422" s="91" t="s">
        <v>14</v>
      </c>
      <c r="B422" s="95">
        <v>0.109</v>
      </c>
      <c r="C422" s="61" t="s">
        <v>160</v>
      </c>
      <c r="D422" s="48">
        <f t="shared" si="81"/>
        <v>213</v>
      </c>
      <c r="E422" s="70">
        <f t="shared" si="81"/>
        <v>0</v>
      </c>
      <c r="F422" s="70">
        <f t="shared" si="81"/>
        <v>0</v>
      </c>
      <c r="G422" s="70">
        <f t="shared" si="81"/>
        <v>0</v>
      </c>
      <c r="H422" s="70">
        <f t="shared" si="81"/>
        <v>0</v>
      </c>
      <c r="I422" s="70">
        <f t="shared" si="81"/>
        <v>0</v>
      </c>
      <c r="J422" s="70">
        <f t="shared" si="81"/>
        <v>0</v>
      </c>
      <c r="K422" s="70">
        <f>K421</f>
        <v>0</v>
      </c>
      <c r="L422" s="70">
        <f t="shared" si="81"/>
        <v>0</v>
      </c>
    </row>
    <row r="423" spans="1:12" ht="10.5" customHeight="1">
      <c r="A423" s="91"/>
      <c r="B423" s="95"/>
      <c r="C423" s="61"/>
      <c r="D423" s="94"/>
      <c r="E423" s="94"/>
      <c r="F423" s="94"/>
      <c r="G423" s="94"/>
      <c r="H423" s="129"/>
      <c r="I423" s="129"/>
      <c r="J423" s="94"/>
      <c r="K423" s="94"/>
      <c r="L423" s="94"/>
    </row>
    <row r="424" spans="1:12" ht="13.5" customHeight="1">
      <c r="A424" s="77"/>
      <c r="B424" s="102">
        <v>0.8</v>
      </c>
      <c r="C424" s="78" t="s">
        <v>175</v>
      </c>
      <c r="D424" s="94"/>
      <c r="E424" s="94"/>
      <c r="F424" s="94"/>
      <c r="G424" s="94"/>
      <c r="H424" s="129"/>
      <c r="I424" s="129"/>
      <c r="J424" s="94"/>
      <c r="K424" s="94"/>
      <c r="L424" s="94"/>
    </row>
    <row r="425" spans="1:12" ht="13.5" customHeight="1">
      <c r="A425" s="11"/>
      <c r="B425" s="86">
        <v>82</v>
      </c>
      <c r="C425" s="87" t="s">
        <v>230</v>
      </c>
      <c r="D425" s="94"/>
      <c r="E425" s="94"/>
      <c r="F425" s="94"/>
      <c r="G425" s="94"/>
      <c r="H425" s="129"/>
      <c r="I425" s="129"/>
      <c r="J425" s="94"/>
      <c r="K425" s="94"/>
      <c r="L425" s="94"/>
    </row>
    <row r="426" spans="1:12" ht="13.5" customHeight="1">
      <c r="A426" s="11"/>
      <c r="B426" s="86" t="s">
        <v>231</v>
      </c>
      <c r="C426" s="87" t="s">
        <v>52</v>
      </c>
      <c r="D426" s="51">
        <v>498</v>
      </c>
      <c r="E426" s="59">
        <v>0</v>
      </c>
      <c r="F426" s="51">
        <v>1250</v>
      </c>
      <c r="G426" s="59">
        <v>0</v>
      </c>
      <c r="H426" s="94">
        <v>1250</v>
      </c>
      <c r="I426" s="59">
        <v>0</v>
      </c>
      <c r="J426" s="94">
        <v>34</v>
      </c>
      <c r="K426" s="59">
        <v>0</v>
      </c>
      <c r="L426" s="51">
        <f>SUM(J426:K426)</f>
        <v>34</v>
      </c>
    </row>
    <row r="427" spans="1:12" ht="13.5" customHeight="1">
      <c r="A427" s="11"/>
      <c r="B427" s="86" t="s">
        <v>310</v>
      </c>
      <c r="C427" s="87" t="s">
        <v>22</v>
      </c>
      <c r="D427" s="59">
        <v>0</v>
      </c>
      <c r="E427" s="59">
        <v>0</v>
      </c>
      <c r="F427" s="51">
        <v>100</v>
      </c>
      <c r="G427" s="59">
        <v>0</v>
      </c>
      <c r="H427" s="51">
        <v>100</v>
      </c>
      <c r="I427" s="59">
        <v>0</v>
      </c>
      <c r="J427" s="59">
        <v>0</v>
      </c>
      <c r="K427" s="59">
        <v>0</v>
      </c>
      <c r="L427" s="59">
        <f>SUM(J427:K427)</f>
        <v>0</v>
      </c>
    </row>
    <row r="428" spans="1:12" ht="13.5" customHeight="1">
      <c r="A428" s="11"/>
      <c r="B428" s="86" t="s">
        <v>311</v>
      </c>
      <c r="C428" s="87" t="s">
        <v>24</v>
      </c>
      <c r="D428" s="59">
        <v>0</v>
      </c>
      <c r="E428" s="59">
        <v>0</v>
      </c>
      <c r="F428" s="51">
        <v>150</v>
      </c>
      <c r="G428" s="59">
        <v>0</v>
      </c>
      <c r="H428" s="51">
        <v>150</v>
      </c>
      <c r="I428" s="59">
        <v>0</v>
      </c>
      <c r="J428" s="59">
        <v>0</v>
      </c>
      <c r="K428" s="59">
        <v>0</v>
      </c>
      <c r="L428" s="59">
        <f>SUM(J428:K428)</f>
        <v>0</v>
      </c>
    </row>
    <row r="429" spans="1:12" ht="13.5" customHeight="1">
      <c r="A429" s="11"/>
      <c r="B429" s="86" t="s">
        <v>312</v>
      </c>
      <c r="C429" s="93" t="s">
        <v>26</v>
      </c>
      <c r="D429" s="59">
        <v>0</v>
      </c>
      <c r="E429" s="59">
        <v>0</v>
      </c>
      <c r="F429" s="51">
        <v>150</v>
      </c>
      <c r="G429" s="59">
        <v>0</v>
      </c>
      <c r="H429" s="51">
        <v>150</v>
      </c>
      <c r="I429" s="59">
        <v>0</v>
      </c>
      <c r="J429" s="59">
        <v>0</v>
      </c>
      <c r="K429" s="59">
        <v>0</v>
      </c>
      <c r="L429" s="59">
        <f>SUM(J429:K429)</f>
        <v>0</v>
      </c>
    </row>
    <row r="430" spans="1:12" ht="13.5" customHeight="1">
      <c r="A430" s="91" t="s">
        <v>14</v>
      </c>
      <c r="B430" s="92">
        <v>82</v>
      </c>
      <c r="C430" s="93" t="s">
        <v>230</v>
      </c>
      <c r="D430" s="48">
        <f aca="true" t="shared" si="82" ref="D430:I430">SUM(D426:D429)</f>
        <v>498</v>
      </c>
      <c r="E430" s="70">
        <f t="shared" si="82"/>
        <v>0</v>
      </c>
      <c r="F430" s="48">
        <f t="shared" si="82"/>
        <v>1650</v>
      </c>
      <c r="G430" s="70">
        <f t="shared" si="82"/>
        <v>0</v>
      </c>
      <c r="H430" s="48">
        <f t="shared" si="82"/>
        <v>1650</v>
      </c>
      <c r="I430" s="70">
        <f t="shared" si="82"/>
        <v>0</v>
      </c>
      <c r="J430" s="48">
        <f>SUM(J426:J429)</f>
        <v>34</v>
      </c>
      <c r="K430" s="70">
        <f>SUM(K426:K429)</f>
        <v>0</v>
      </c>
      <c r="L430" s="48">
        <f>SUM(L426:L429)</f>
        <v>34</v>
      </c>
    </row>
    <row r="431" spans="1:12" ht="13.5" customHeight="1">
      <c r="A431" s="91" t="s">
        <v>14</v>
      </c>
      <c r="B431" s="103">
        <v>0.8</v>
      </c>
      <c r="C431" s="78" t="s">
        <v>175</v>
      </c>
      <c r="D431" s="67">
        <f aca="true" t="shared" si="83" ref="D431:L431">D430</f>
        <v>498</v>
      </c>
      <c r="E431" s="56">
        <f t="shared" si="83"/>
        <v>0</v>
      </c>
      <c r="F431" s="67">
        <f t="shared" si="83"/>
        <v>1650</v>
      </c>
      <c r="G431" s="56">
        <f t="shared" si="83"/>
        <v>0</v>
      </c>
      <c r="H431" s="67">
        <f t="shared" si="83"/>
        <v>1650</v>
      </c>
      <c r="I431" s="56">
        <f t="shared" si="83"/>
        <v>0</v>
      </c>
      <c r="J431" s="67">
        <f t="shared" si="83"/>
        <v>34</v>
      </c>
      <c r="K431" s="56">
        <f>K430</f>
        <v>0</v>
      </c>
      <c r="L431" s="67">
        <f t="shared" si="83"/>
        <v>34</v>
      </c>
    </row>
    <row r="432" spans="1:12" ht="13.5" customHeight="1">
      <c r="A432" s="91" t="s">
        <v>14</v>
      </c>
      <c r="B432" s="100">
        <v>2405</v>
      </c>
      <c r="C432" s="61" t="s">
        <v>181</v>
      </c>
      <c r="D432" s="67">
        <f aca="true" t="shared" si="84" ref="D432:L432">D422+D416+D389+D431</f>
        <v>7595</v>
      </c>
      <c r="E432" s="67">
        <f t="shared" si="84"/>
        <v>31324</v>
      </c>
      <c r="F432" s="67">
        <f t="shared" si="84"/>
        <v>2545</v>
      </c>
      <c r="G432" s="67">
        <f t="shared" si="84"/>
        <v>34421</v>
      </c>
      <c r="H432" s="67">
        <f t="shared" si="84"/>
        <v>7050</v>
      </c>
      <c r="I432" s="67">
        <f t="shared" si="84"/>
        <v>34421</v>
      </c>
      <c r="J432" s="67">
        <f t="shared" si="84"/>
        <v>4034</v>
      </c>
      <c r="K432" s="67">
        <f t="shared" si="84"/>
        <v>39516</v>
      </c>
      <c r="L432" s="67">
        <f t="shared" si="84"/>
        <v>43550</v>
      </c>
    </row>
    <row r="433" spans="1:12" ht="12.75">
      <c r="A433" s="104" t="s">
        <v>14</v>
      </c>
      <c r="B433" s="105"/>
      <c r="C433" s="106" t="s">
        <v>15</v>
      </c>
      <c r="D433" s="55">
        <f aca="true" t="shared" si="85" ref="D433:I433">D342+D371+D432</f>
        <v>173417</v>
      </c>
      <c r="E433" s="55">
        <f t="shared" si="85"/>
        <v>218055</v>
      </c>
      <c r="F433" s="55">
        <f t="shared" si="85"/>
        <v>155020</v>
      </c>
      <c r="G433" s="55">
        <f t="shared" si="85"/>
        <v>223948</v>
      </c>
      <c r="H433" s="55">
        <f t="shared" si="85"/>
        <v>173374</v>
      </c>
      <c r="I433" s="55">
        <f t="shared" si="85"/>
        <v>223948</v>
      </c>
      <c r="J433" s="55">
        <f>J342+J371+J432</f>
        <v>166004</v>
      </c>
      <c r="K433" s="55">
        <f>K342+K371+K432</f>
        <v>256296</v>
      </c>
      <c r="L433" s="55">
        <f>L342+L371+L432</f>
        <v>422300</v>
      </c>
    </row>
    <row r="434" spans="1:12" ht="10.5" customHeight="1">
      <c r="A434" s="45"/>
      <c r="B434" s="64"/>
      <c r="C434" s="63"/>
      <c r="D434" s="49"/>
      <c r="E434" s="49"/>
      <c r="F434" s="49"/>
      <c r="G434" s="49"/>
      <c r="H434" s="125"/>
      <c r="I434" s="125"/>
      <c r="J434" s="49"/>
      <c r="K434" s="49"/>
      <c r="L434" s="49"/>
    </row>
    <row r="435" spans="3:12" ht="12.75">
      <c r="C435" s="33" t="s">
        <v>209</v>
      </c>
      <c r="D435" s="49"/>
      <c r="E435" s="49"/>
      <c r="F435" s="49"/>
      <c r="G435" s="49"/>
      <c r="H435" s="125"/>
      <c r="I435" s="125"/>
      <c r="J435" s="49"/>
      <c r="K435" s="49"/>
      <c r="L435" s="49"/>
    </row>
    <row r="436" spans="1:12" ht="25.5">
      <c r="A436" s="45" t="s">
        <v>16</v>
      </c>
      <c r="B436" s="75">
        <v>4403</v>
      </c>
      <c r="C436" s="107" t="s">
        <v>210</v>
      </c>
      <c r="D436" s="49"/>
      <c r="E436" s="49"/>
      <c r="F436" s="49"/>
      <c r="G436" s="49"/>
      <c r="H436" s="125"/>
      <c r="I436" s="125"/>
      <c r="J436" s="49"/>
      <c r="K436" s="49"/>
      <c r="L436" s="49"/>
    </row>
    <row r="437" spans="1:12" ht="25.5">
      <c r="A437" s="45"/>
      <c r="B437" s="79">
        <v>0.101</v>
      </c>
      <c r="C437" s="107" t="s">
        <v>211</v>
      </c>
      <c r="D437" s="49"/>
      <c r="E437" s="49"/>
      <c r="F437" s="49"/>
      <c r="G437" s="49"/>
      <c r="H437" s="125"/>
      <c r="I437" s="125"/>
      <c r="J437" s="49"/>
      <c r="K437" s="49"/>
      <c r="L437" s="49"/>
    </row>
    <row r="438" spans="1:12" ht="12.75">
      <c r="A438" s="45"/>
      <c r="B438" s="108" t="s">
        <v>212</v>
      </c>
      <c r="C438" s="109" t="s">
        <v>18</v>
      </c>
      <c r="D438" s="49"/>
      <c r="E438" s="49"/>
      <c r="F438" s="49"/>
      <c r="G438" s="49"/>
      <c r="H438" s="125"/>
      <c r="I438" s="125"/>
      <c r="J438" s="49"/>
      <c r="K438" s="49"/>
      <c r="L438" s="49"/>
    </row>
    <row r="439" spans="1:12" ht="12.75">
      <c r="A439" s="45"/>
      <c r="B439" s="50" t="s">
        <v>213</v>
      </c>
      <c r="C439" s="109" t="s">
        <v>214</v>
      </c>
      <c r="D439" s="51">
        <v>5000</v>
      </c>
      <c r="E439" s="59">
        <v>0</v>
      </c>
      <c r="F439" s="51">
        <v>4000</v>
      </c>
      <c r="G439" s="59">
        <v>0</v>
      </c>
      <c r="H439" s="59">
        <v>0</v>
      </c>
      <c r="I439" s="59">
        <v>0</v>
      </c>
      <c r="J439" s="59">
        <v>0</v>
      </c>
      <c r="K439" s="59">
        <v>0</v>
      </c>
      <c r="L439" s="59">
        <f aca="true" t="shared" si="86" ref="L439:L446">SUM(J439:K439)</f>
        <v>0</v>
      </c>
    </row>
    <row r="440" spans="1:12" ht="25.5" customHeight="1">
      <c r="A440" s="45"/>
      <c r="B440" s="50" t="s">
        <v>266</v>
      </c>
      <c r="C440" s="109" t="s">
        <v>321</v>
      </c>
      <c r="D440" s="51">
        <v>139</v>
      </c>
      <c r="E440" s="59">
        <v>0</v>
      </c>
      <c r="F440" s="51">
        <v>43679</v>
      </c>
      <c r="G440" s="59">
        <v>0</v>
      </c>
      <c r="H440" s="51">
        <v>43679</v>
      </c>
      <c r="I440" s="59">
        <v>0</v>
      </c>
      <c r="J440" s="51">
        <v>11989</v>
      </c>
      <c r="K440" s="59">
        <v>0</v>
      </c>
      <c r="L440" s="51">
        <f t="shared" si="86"/>
        <v>11989</v>
      </c>
    </row>
    <row r="441" spans="1:12" ht="51">
      <c r="A441" s="45"/>
      <c r="B441" s="151" t="s">
        <v>316</v>
      </c>
      <c r="C441" s="118" t="s">
        <v>320</v>
      </c>
      <c r="D441" s="51">
        <v>14064</v>
      </c>
      <c r="E441" s="59">
        <v>0</v>
      </c>
      <c r="F441" s="51">
        <v>14661</v>
      </c>
      <c r="G441" s="59">
        <v>0</v>
      </c>
      <c r="H441" s="51">
        <v>14661</v>
      </c>
      <c r="I441" s="59">
        <v>0</v>
      </c>
      <c r="J441" s="51">
        <v>14364</v>
      </c>
      <c r="K441" s="59">
        <v>0</v>
      </c>
      <c r="L441" s="51">
        <f t="shared" si="86"/>
        <v>14364</v>
      </c>
    </row>
    <row r="442" spans="1:12" ht="12.75" customHeight="1">
      <c r="A442" s="53"/>
      <c r="B442" s="156" t="s">
        <v>317</v>
      </c>
      <c r="C442" s="148" t="s">
        <v>289</v>
      </c>
      <c r="D442" s="67">
        <v>20000</v>
      </c>
      <c r="E442" s="56">
        <v>0</v>
      </c>
      <c r="F442" s="67">
        <v>4000</v>
      </c>
      <c r="G442" s="56">
        <v>0</v>
      </c>
      <c r="H442" s="67">
        <v>4000</v>
      </c>
      <c r="I442" s="56">
        <v>0</v>
      </c>
      <c r="J442" s="67">
        <v>1000</v>
      </c>
      <c r="K442" s="56">
        <v>0</v>
      </c>
      <c r="L442" s="67">
        <f t="shared" si="86"/>
        <v>1000</v>
      </c>
    </row>
    <row r="443" spans="2:12" ht="51">
      <c r="B443" s="157" t="s">
        <v>328</v>
      </c>
      <c r="C443" s="118" t="s">
        <v>320</v>
      </c>
      <c r="D443" s="59">
        <v>0</v>
      </c>
      <c r="E443" s="59">
        <v>0</v>
      </c>
      <c r="F443" s="51">
        <v>5000</v>
      </c>
      <c r="G443" s="59">
        <v>0</v>
      </c>
      <c r="H443" s="51">
        <v>5000</v>
      </c>
      <c r="I443" s="59">
        <v>0</v>
      </c>
      <c r="J443" s="44">
        <v>0</v>
      </c>
      <c r="K443" s="59">
        <v>0</v>
      </c>
      <c r="L443" s="44">
        <f t="shared" si="86"/>
        <v>0</v>
      </c>
    </row>
    <row r="444" spans="2:12" ht="25.5">
      <c r="B444" s="157" t="s">
        <v>329</v>
      </c>
      <c r="C444" s="118" t="s">
        <v>330</v>
      </c>
      <c r="D444" s="59">
        <v>0</v>
      </c>
      <c r="E444" s="59">
        <v>0</v>
      </c>
      <c r="F444" s="51">
        <v>2000</v>
      </c>
      <c r="G444" s="59">
        <v>0</v>
      </c>
      <c r="H444" s="51">
        <v>2000</v>
      </c>
      <c r="I444" s="59">
        <v>0</v>
      </c>
      <c r="J444" s="44">
        <v>0</v>
      </c>
      <c r="K444" s="59">
        <v>0</v>
      </c>
      <c r="L444" s="44">
        <f t="shared" si="86"/>
        <v>0</v>
      </c>
    </row>
    <row r="445" spans="2:12" ht="12.75" customHeight="1">
      <c r="B445" s="157" t="s">
        <v>331</v>
      </c>
      <c r="C445" s="118" t="s">
        <v>332</v>
      </c>
      <c r="D445" s="59">
        <v>0</v>
      </c>
      <c r="E445" s="59">
        <v>0</v>
      </c>
      <c r="F445" s="51">
        <v>2000</v>
      </c>
      <c r="G445" s="59">
        <v>0</v>
      </c>
      <c r="H445" s="51">
        <v>2000</v>
      </c>
      <c r="I445" s="59">
        <v>0</v>
      </c>
      <c r="J445" s="44">
        <v>0</v>
      </c>
      <c r="K445" s="59">
        <v>0</v>
      </c>
      <c r="L445" s="44">
        <f t="shared" si="86"/>
        <v>0</v>
      </c>
    </row>
    <row r="446" spans="2:12" ht="12.75" customHeight="1">
      <c r="B446" s="157" t="s">
        <v>333</v>
      </c>
      <c r="C446" s="118" t="s">
        <v>334</v>
      </c>
      <c r="D446" s="59">
        <v>0</v>
      </c>
      <c r="E446" s="59">
        <v>0</v>
      </c>
      <c r="F446" s="51">
        <v>400</v>
      </c>
      <c r="G446" s="59">
        <v>0</v>
      </c>
      <c r="H446" s="51">
        <v>400</v>
      </c>
      <c r="I446" s="59">
        <v>0</v>
      </c>
      <c r="J446" s="44">
        <v>0</v>
      </c>
      <c r="K446" s="59">
        <v>0</v>
      </c>
      <c r="L446" s="44">
        <f t="shared" si="86"/>
        <v>0</v>
      </c>
    </row>
    <row r="447" spans="1:12" ht="12.75" customHeight="1">
      <c r="A447" s="5" t="s">
        <v>14</v>
      </c>
      <c r="B447" s="79">
        <v>0.101</v>
      </c>
      <c r="C447" s="111" t="s">
        <v>211</v>
      </c>
      <c r="D447" s="48">
        <f aca="true" t="shared" si="87" ref="D447:L447">SUM(D439:D446)</f>
        <v>39203</v>
      </c>
      <c r="E447" s="70">
        <f t="shared" si="87"/>
        <v>0</v>
      </c>
      <c r="F447" s="48">
        <f t="shared" si="87"/>
        <v>75740</v>
      </c>
      <c r="G447" s="70">
        <f t="shared" si="87"/>
        <v>0</v>
      </c>
      <c r="H447" s="48">
        <f t="shared" si="87"/>
        <v>71740</v>
      </c>
      <c r="I447" s="70">
        <f t="shared" si="87"/>
        <v>0</v>
      </c>
      <c r="J447" s="48">
        <f t="shared" si="87"/>
        <v>27353</v>
      </c>
      <c r="K447" s="70">
        <f>SUM(K439:K446)</f>
        <v>0</v>
      </c>
      <c r="L447" s="48">
        <f t="shared" si="87"/>
        <v>27353</v>
      </c>
    </row>
    <row r="448" spans="1:12" ht="12.75" customHeight="1">
      <c r="A448" s="45" t="s">
        <v>14</v>
      </c>
      <c r="B448" s="75">
        <v>4403</v>
      </c>
      <c r="C448" s="107" t="s">
        <v>5</v>
      </c>
      <c r="D448" s="48">
        <f aca="true" t="shared" si="88" ref="D448:L448">D447</f>
        <v>39203</v>
      </c>
      <c r="E448" s="70">
        <f t="shared" si="88"/>
        <v>0</v>
      </c>
      <c r="F448" s="48">
        <f t="shared" si="88"/>
        <v>75740</v>
      </c>
      <c r="G448" s="70">
        <f t="shared" si="88"/>
        <v>0</v>
      </c>
      <c r="H448" s="48">
        <f t="shared" si="88"/>
        <v>71740</v>
      </c>
      <c r="I448" s="70">
        <f t="shared" si="88"/>
        <v>0</v>
      </c>
      <c r="J448" s="48">
        <f t="shared" si="88"/>
        <v>27353</v>
      </c>
      <c r="K448" s="70">
        <f>K447</f>
        <v>0</v>
      </c>
      <c r="L448" s="48">
        <f t="shared" si="88"/>
        <v>27353</v>
      </c>
    </row>
    <row r="449" spans="2:12" ht="12.75" customHeight="1">
      <c r="B449" s="35"/>
      <c r="C449" s="110"/>
      <c r="D449" s="49"/>
      <c r="E449" s="49"/>
      <c r="F449" s="49"/>
      <c r="G449" s="49"/>
      <c r="H449" s="125"/>
      <c r="I449" s="125"/>
      <c r="J449" s="49"/>
      <c r="K449" s="49"/>
      <c r="L449" s="49"/>
    </row>
    <row r="450" spans="1:12" ht="12.75" customHeight="1">
      <c r="A450" s="11" t="s">
        <v>16</v>
      </c>
      <c r="B450" s="83">
        <v>4405</v>
      </c>
      <c r="C450" s="37" t="s">
        <v>215</v>
      </c>
      <c r="D450" s="88"/>
      <c r="E450" s="88"/>
      <c r="F450" s="88"/>
      <c r="G450" s="88"/>
      <c r="H450" s="128"/>
      <c r="I450" s="128"/>
      <c r="J450" s="88"/>
      <c r="K450" s="88"/>
      <c r="L450" s="88"/>
    </row>
    <row r="451" spans="1:12" ht="12.75" customHeight="1">
      <c r="A451" s="11"/>
      <c r="B451" s="112">
        <v>0.101</v>
      </c>
      <c r="C451" s="61" t="s">
        <v>188</v>
      </c>
      <c r="D451" s="88"/>
      <c r="E451" s="88"/>
      <c r="F451" s="88"/>
      <c r="G451" s="88"/>
      <c r="H451" s="128"/>
      <c r="I451" s="128"/>
      <c r="J451" s="88"/>
      <c r="K451" s="88"/>
      <c r="L451" s="88"/>
    </row>
    <row r="452" spans="1:12" ht="12.75" customHeight="1">
      <c r="A452" s="11"/>
      <c r="B452" s="154" t="s">
        <v>233</v>
      </c>
      <c r="C452" s="87" t="s">
        <v>175</v>
      </c>
      <c r="D452" s="43">
        <v>299</v>
      </c>
      <c r="E452" s="44">
        <v>0</v>
      </c>
      <c r="F452" s="43">
        <v>1170</v>
      </c>
      <c r="G452" s="44">
        <v>0</v>
      </c>
      <c r="H452" s="43">
        <v>1170</v>
      </c>
      <c r="I452" s="44">
        <v>0</v>
      </c>
      <c r="J452" s="44">
        <v>0</v>
      </c>
      <c r="K452" s="44">
        <v>0</v>
      </c>
      <c r="L452" s="44">
        <f aca="true" t="shared" si="89" ref="L452:L466">SUM(J452:K452)</f>
        <v>0</v>
      </c>
    </row>
    <row r="453" spans="1:12" ht="25.5">
      <c r="A453" s="91"/>
      <c r="B453" s="98" t="s">
        <v>222</v>
      </c>
      <c r="C453" s="93" t="s">
        <v>225</v>
      </c>
      <c r="D453" s="9">
        <v>1500</v>
      </c>
      <c r="E453" s="59">
        <v>0</v>
      </c>
      <c r="F453" s="51">
        <v>20443</v>
      </c>
      <c r="G453" s="59">
        <v>0</v>
      </c>
      <c r="H453" s="51">
        <v>15443</v>
      </c>
      <c r="I453" s="59">
        <v>0</v>
      </c>
      <c r="J453" s="51">
        <f>6443+1000</f>
        <v>7443</v>
      </c>
      <c r="K453" s="59">
        <v>0</v>
      </c>
      <c r="L453" s="51">
        <f t="shared" si="89"/>
        <v>7443</v>
      </c>
    </row>
    <row r="454" spans="1:12" ht="12.75" customHeight="1">
      <c r="A454" s="91"/>
      <c r="B454" s="98" t="s">
        <v>250</v>
      </c>
      <c r="C454" s="93" t="s">
        <v>251</v>
      </c>
      <c r="D454" s="51">
        <v>13000</v>
      </c>
      <c r="E454" s="44">
        <v>0</v>
      </c>
      <c r="F454" s="43">
        <v>8000</v>
      </c>
      <c r="G454" s="44">
        <v>0</v>
      </c>
      <c r="H454" s="43">
        <v>8000</v>
      </c>
      <c r="I454" s="44">
        <v>0</v>
      </c>
      <c r="J454" s="44">
        <v>0</v>
      </c>
      <c r="K454" s="44">
        <v>0</v>
      </c>
      <c r="L454" s="44">
        <f t="shared" si="89"/>
        <v>0</v>
      </c>
    </row>
    <row r="455" spans="1:12" ht="38.25">
      <c r="A455" s="91"/>
      <c r="B455" s="98" t="s">
        <v>264</v>
      </c>
      <c r="C455" s="93" t="s">
        <v>262</v>
      </c>
      <c r="D455" s="88">
        <f>7645-2380</f>
        <v>5265</v>
      </c>
      <c r="E455" s="44">
        <v>0</v>
      </c>
      <c r="F455" s="43">
        <v>7847</v>
      </c>
      <c r="G455" s="44">
        <v>0</v>
      </c>
      <c r="H455" s="43">
        <v>7847</v>
      </c>
      <c r="I455" s="44">
        <v>0</v>
      </c>
      <c r="J455" s="43">
        <v>7681</v>
      </c>
      <c r="K455" s="44">
        <v>0</v>
      </c>
      <c r="L455" s="43">
        <f t="shared" si="89"/>
        <v>7681</v>
      </c>
    </row>
    <row r="456" spans="1:12" ht="38.25">
      <c r="A456" s="91"/>
      <c r="B456" s="98" t="s">
        <v>265</v>
      </c>
      <c r="C456" s="93" t="s">
        <v>263</v>
      </c>
      <c r="D456" s="43">
        <v>5105</v>
      </c>
      <c r="E456" s="44">
        <v>0</v>
      </c>
      <c r="F456" s="43">
        <v>11427</v>
      </c>
      <c r="G456" s="44">
        <v>0</v>
      </c>
      <c r="H456" s="43">
        <v>11427</v>
      </c>
      <c r="I456" s="44">
        <v>0</v>
      </c>
      <c r="J456" s="44">
        <v>0</v>
      </c>
      <c r="K456" s="44">
        <v>0</v>
      </c>
      <c r="L456" s="44">
        <f t="shared" si="89"/>
        <v>0</v>
      </c>
    </row>
    <row r="457" spans="1:12" ht="25.5">
      <c r="A457" s="91"/>
      <c r="B457" s="98" t="s">
        <v>280</v>
      </c>
      <c r="C457" s="93" t="s">
        <v>306</v>
      </c>
      <c r="D457" s="44">
        <v>0</v>
      </c>
      <c r="E457" s="44">
        <v>0</v>
      </c>
      <c r="F457" s="43">
        <v>3000</v>
      </c>
      <c r="G457" s="44">
        <v>0</v>
      </c>
      <c r="H457" s="43">
        <v>2400</v>
      </c>
      <c r="I457" s="44">
        <v>0</v>
      </c>
      <c r="J457" s="43">
        <f>5400+500</f>
        <v>5900</v>
      </c>
      <c r="K457" s="44">
        <v>0</v>
      </c>
      <c r="L457" s="43">
        <f t="shared" si="89"/>
        <v>5900</v>
      </c>
    </row>
    <row r="458" spans="1:12" ht="25.5">
      <c r="A458" s="91"/>
      <c r="B458" s="98" t="s">
        <v>281</v>
      </c>
      <c r="C458" s="93" t="s">
        <v>307</v>
      </c>
      <c r="D458" s="43">
        <v>644</v>
      </c>
      <c r="E458" s="44">
        <v>0</v>
      </c>
      <c r="F458" s="43">
        <v>54</v>
      </c>
      <c r="G458" s="44">
        <v>0</v>
      </c>
      <c r="H458" s="43">
        <v>54</v>
      </c>
      <c r="I458" s="44">
        <v>0</v>
      </c>
      <c r="J458" s="44">
        <v>0</v>
      </c>
      <c r="K458" s="44">
        <v>0</v>
      </c>
      <c r="L458" s="44">
        <f t="shared" si="89"/>
        <v>0</v>
      </c>
    </row>
    <row r="459" spans="1:12" ht="25.5">
      <c r="A459" s="91"/>
      <c r="B459" s="98" t="s">
        <v>290</v>
      </c>
      <c r="C459" s="93" t="s">
        <v>313</v>
      </c>
      <c r="D459" s="51">
        <v>1498</v>
      </c>
      <c r="E459" s="59">
        <v>0</v>
      </c>
      <c r="F459" s="51">
        <v>1502</v>
      </c>
      <c r="G459" s="59">
        <v>0</v>
      </c>
      <c r="H459" s="51">
        <v>1502</v>
      </c>
      <c r="I459" s="59">
        <v>0</v>
      </c>
      <c r="J459" s="51">
        <v>128</v>
      </c>
      <c r="K459" s="59">
        <v>0</v>
      </c>
      <c r="L459" s="51">
        <f t="shared" si="89"/>
        <v>128</v>
      </c>
    </row>
    <row r="460" spans="1:12" ht="25.5">
      <c r="A460" s="91"/>
      <c r="B460" s="98" t="s">
        <v>291</v>
      </c>
      <c r="C460" s="93" t="s">
        <v>314</v>
      </c>
      <c r="D460" s="51">
        <v>922</v>
      </c>
      <c r="E460" s="59">
        <v>0</v>
      </c>
      <c r="F460" s="51">
        <v>2077</v>
      </c>
      <c r="G460" s="59">
        <v>0</v>
      </c>
      <c r="H460" s="51">
        <v>2077</v>
      </c>
      <c r="I460" s="59">
        <v>0</v>
      </c>
      <c r="J460" s="51">
        <v>636</v>
      </c>
      <c r="K460" s="59">
        <v>0</v>
      </c>
      <c r="L460" s="51">
        <f t="shared" si="89"/>
        <v>636</v>
      </c>
    </row>
    <row r="461" spans="1:12" ht="51">
      <c r="A461" s="91"/>
      <c r="B461" s="98" t="s">
        <v>292</v>
      </c>
      <c r="C461" s="93" t="s">
        <v>315</v>
      </c>
      <c r="D461" s="43">
        <v>1700</v>
      </c>
      <c r="E461" s="44">
        <v>0</v>
      </c>
      <c r="F461" s="43">
        <v>2300</v>
      </c>
      <c r="G461" s="44">
        <v>0</v>
      </c>
      <c r="H461" s="43">
        <v>1800</v>
      </c>
      <c r="I461" s="44">
        <v>0</v>
      </c>
      <c r="J461" s="44">
        <v>0</v>
      </c>
      <c r="K461" s="44">
        <v>0</v>
      </c>
      <c r="L461" s="44">
        <f t="shared" si="89"/>
        <v>0</v>
      </c>
    </row>
    <row r="462" spans="1:12" ht="38.25">
      <c r="A462" s="89"/>
      <c r="B462" s="153" t="s">
        <v>293</v>
      </c>
      <c r="C462" s="90" t="s">
        <v>294</v>
      </c>
      <c r="D462" s="67">
        <v>4935</v>
      </c>
      <c r="E462" s="56">
        <v>0</v>
      </c>
      <c r="F462" s="67">
        <v>6412</v>
      </c>
      <c r="G462" s="56">
        <v>0</v>
      </c>
      <c r="H462" s="67">
        <v>6412</v>
      </c>
      <c r="I462" s="56">
        <v>0</v>
      </c>
      <c r="J462" s="67">
        <v>3047</v>
      </c>
      <c r="K462" s="56">
        <v>0</v>
      </c>
      <c r="L462" s="67">
        <f t="shared" si="89"/>
        <v>3047</v>
      </c>
    </row>
    <row r="463" spans="1:12" ht="51">
      <c r="A463" s="91"/>
      <c r="B463" s="98" t="s">
        <v>295</v>
      </c>
      <c r="C463" s="93" t="s">
        <v>296</v>
      </c>
      <c r="D463" s="43">
        <v>3302</v>
      </c>
      <c r="E463" s="44">
        <v>0</v>
      </c>
      <c r="F463" s="43">
        <v>2625</v>
      </c>
      <c r="G463" s="44">
        <v>0</v>
      </c>
      <c r="H463" s="43">
        <v>2025</v>
      </c>
      <c r="I463" s="44">
        <v>0</v>
      </c>
      <c r="J463" s="43">
        <f>5805+500</f>
        <v>6305</v>
      </c>
      <c r="K463" s="44">
        <v>0</v>
      </c>
      <c r="L463" s="43">
        <f t="shared" si="89"/>
        <v>6305</v>
      </c>
    </row>
    <row r="464" spans="1:12" ht="25.5">
      <c r="A464" s="91"/>
      <c r="B464" s="98" t="s">
        <v>302</v>
      </c>
      <c r="C464" s="93" t="s">
        <v>308</v>
      </c>
      <c r="D464" s="43">
        <v>825</v>
      </c>
      <c r="E464" s="44">
        <v>0</v>
      </c>
      <c r="F464" s="43">
        <v>675</v>
      </c>
      <c r="G464" s="44">
        <v>0</v>
      </c>
      <c r="H464" s="43">
        <v>675</v>
      </c>
      <c r="I464" s="44">
        <v>0</v>
      </c>
      <c r="J464" s="44">
        <v>0</v>
      </c>
      <c r="K464" s="44">
        <v>0</v>
      </c>
      <c r="L464" s="44">
        <f t="shared" si="89"/>
        <v>0</v>
      </c>
    </row>
    <row r="465" spans="1:12" ht="25.5">
      <c r="A465" s="91"/>
      <c r="B465" s="98" t="s">
        <v>341</v>
      </c>
      <c r="C465" s="93" t="s">
        <v>344</v>
      </c>
      <c r="D465" s="44">
        <v>0</v>
      </c>
      <c r="E465" s="44">
        <v>0</v>
      </c>
      <c r="F465" s="44">
        <v>0</v>
      </c>
      <c r="G465" s="44">
        <v>0</v>
      </c>
      <c r="H465" s="43">
        <v>3000</v>
      </c>
      <c r="I465" s="44">
        <v>0</v>
      </c>
      <c r="J465" s="43">
        <v>3000</v>
      </c>
      <c r="K465" s="44">
        <v>0</v>
      </c>
      <c r="L465" s="43">
        <f t="shared" si="89"/>
        <v>3000</v>
      </c>
    </row>
    <row r="466" spans="1:12" ht="25.5">
      <c r="A466" s="91"/>
      <c r="B466" s="98" t="s">
        <v>342</v>
      </c>
      <c r="C466" s="93" t="s">
        <v>343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3">
        <v>2888</v>
      </c>
      <c r="K466" s="44">
        <v>0</v>
      </c>
      <c r="L466" s="43">
        <f t="shared" si="89"/>
        <v>2888</v>
      </c>
    </row>
    <row r="467" spans="1:12" ht="12.75">
      <c r="A467" s="91" t="s">
        <v>14</v>
      </c>
      <c r="B467" s="113">
        <v>0.101</v>
      </c>
      <c r="C467" s="61" t="s">
        <v>188</v>
      </c>
      <c r="D467" s="48">
        <f aca="true" t="shared" si="90" ref="D467:I467">SUM(D452:D466)</f>
        <v>38995</v>
      </c>
      <c r="E467" s="70">
        <f t="shared" si="90"/>
        <v>0</v>
      </c>
      <c r="F467" s="48">
        <f t="shared" si="90"/>
        <v>67532</v>
      </c>
      <c r="G467" s="70">
        <f t="shared" si="90"/>
        <v>0</v>
      </c>
      <c r="H467" s="48">
        <f t="shared" si="90"/>
        <v>63832</v>
      </c>
      <c r="I467" s="70">
        <f t="shared" si="90"/>
        <v>0</v>
      </c>
      <c r="J467" s="48">
        <f>SUM(J452:J466)</f>
        <v>37028</v>
      </c>
      <c r="K467" s="70">
        <f>SUM(K452:K466)</f>
        <v>0</v>
      </c>
      <c r="L467" s="48">
        <f>SUM(L452:L466)</f>
        <v>37028</v>
      </c>
    </row>
    <row r="468" spans="1:12" ht="12.75">
      <c r="A468" s="89" t="s">
        <v>14</v>
      </c>
      <c r="B468" s="114">
        <v>4405</v>
      </c>
      <c r="C468" s="82" t="s">
        <v>215</v>
      </c>
      <c r="D468" s="48">
        <f aca="true" t="shared" si="91" ref="D468:L468">D467</f>
        <v>38995</v>
      </c>
      <c r="E468" s="70">
        <f t="shared" si="91"/>
        <v>0</v>
      </c>
      <c r="F468" s="48">
        <f t="shared" si="91"/>
        <v>67532</v>
      </c>
      <c r="G468" s="70">
        <f t="shared" si="91"/>
        <v>0</v>
      </c>
      <c r="H468" s="48">
        <f t="shared" si="91"/>
        <v>63832</v>
      </c>
      <c r="I468" s="70">
        <f t="shared" si="91"/>
        <v>0</v>
      </c>
      <c r="J468" s="48">
        <f t="shared" si="91"/>
        <v>37028</v>
      </c>
      <c r="K468" s="70">
        <f>K467</f>
        <v>0</v>
      </c>
      <c r="L468" s="48">
        <f t="shared" si="91"/>
        <v>37028</v>
      </c>
    </row>
    <row r="469" spans="1:12" ht="12.75">
      <c r="A469" s="104" t="s">
        <v>14</v>
      </c>
      <c r="B469" s="105"/>
      <c r="C469" s="115" t="s">
        <v>209</v>
      </c>
      <c r="D469" s="43">
        <f aca="true" t="shared" si="92" ref="D469:L469">D468+D448</f>
        <v>78198</v>
      </c>
      <c r="E469" s="44">
        <f t="shared" si="92"/>
        <v>0</v>
      </c>
      <c r="F469" s="43">
        <f t="shared" si="92"/>
        <v>143272</v>
      </c>
      <c r="G469" s="44">
        <f t="shared" si="92"/>
        <v>0</v>
      </c>
      <c r="H469" s="43">
        <f t="shared" si="92"/>
        <v>135572</v>
      </c>
      <c r="I469" s="44">
        <f t="shared" si="92"/>
        <v>0</v>
      </c>
      <c r="J469" s="43">
        <f t="shared" si="92"/>
        <v>64381</v>
      </c>
      <c r="K469" s="44">
        <f t="shared" si="92"/>
        <v>0</v>
      </c>
      <c r="L469" s="43">
        <f t="shared" si="92"/>
        <v>64381</v>
      </c>
    </row>
    <row r="470" spans="1:12" ht="12.75">
      <c r="A470" s="104" t="s">
        <v>14</v>
      </c>
      <c r="B470" s="105"/>
      <c r="C470" s="115" t="s">
        <v>7</v>
      </c>
      <c r="D470" s="69">
        <f aca="true" t="shared" si="93" ref="D470:L470">D469+D433</f>
        <v>251615</v>
      </c>
      <c r="E470" s="69">
        <f t="shared" si="93"/>
        <v>218055</v>
      </c>
      <c r="F470" s="69">
        <f t="shared" si="93"/>
        <v>298292</v>
      </c>
      <c r="G470" s="69">
        <f t="shared" si="93"/>
        <v>223948</v>
      </c>
      <c r="H470" s="69">
        <f t="shared" si="93"/>
        <v>308946</v>
      </c>
      <c r="I470" s="69">
        <f t="shared" si="93"/>
        <v>223948</v>
      </c>
      <c r="J470" s="69">
        <f t="shared" si="93"/>
        <v>230385</v>
      </c>
      <c r="K470" s="69">
        <f t="shared" si="93"/>
        <v>256296</v>
      </c>
      <c r="L470" s="69">
        <f t="shared" si="93"/>
        <v>486681</v>
      </c>
    </row>
    <row r="471" spans="1:12" ht="12.75">
      <c r="A471" s="57"/>
      <c r="B471" s="116"/>
      <c r="C471" s="117"/>
      <c r="D471" s="65"/>
      <c r="E471" s="65"/>
      <c r="F471" s="65"/>
      <c r="G471" s="65"/>
      <c r="H471" s="65"/>
      <c r="I471" s="65"/>
      <c r="J471" s="65"/>
      <c r="K471" s="65"/>
      <c r="L471" s="65"/>
    </row>
    <row r="472" spans="1:12" ht="25.5">
      <c r="A472" s="45" t="s">
        <v>336</v>
      </c>
      <c r="B472" s="64">
        <v>2403</v>
      </c>
      <c r="C472" s="47" t="s">
        <v>335</v>
      </c>
      <c r="D472" s="59">
        <v>0</v>
      </c>
      <c r="E472" s="149">
        <v>31</v>
      </c>
      <c r="F472" s="59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</row>
    <row r="473" spans="1:12" ht="12.75">
      <c r="A473" s="53"/>
      <c r="B473" s="68"/>
      <c r="C473" s="53"/>
      <c r="D473" s="24"/>
      <c r="E473" s="24"/>
      <c r="F473" s="24"/>
      <c r="G473" s="24"/>
      <c r="H473" s="24"/>
      <c r="I473" s="24"/>
      <c r="J473" s="24"/>
      <c r="K473" s="24"/>
      <c r="L473" s="24"/>
    </row>
    <row r="474" ht="12.75"/>
    <row r="475" ht="12.75"/>
    <row r="476" ht="12.75"/>
    <row r="484" ht="12.75"/>
    <row r="485" ht="12.75"/>
    <row r="486" ht="12.75"/>
    <row r="487" ht="12.75"/>
    <row r="488" ht="12.75"/>
    <row r="489" ht="12.75"/>
    <row r="490" ht="12.75"/>
    <row r="500" ht="12.75"/>
    <row r="501" ht="12.75"/>
    <row r="502" ht="12.75"/>
  </sheetData>
  <sheetProtection/>
  <autoFilter ref="A20:L472"/>
  <mergeCells count="9">
    <mergeCell ref="J16:L16"/>
    <mergeCell ref="H15:I15"/>
    <mergeCell ref="D15:E15"/>
    <mergeCell ref="F15:G15"/>
    <mergeCell ref="J15:L15"/>
    <mergeCell ref="F9:H9"/>
    <mergeCell ref="H16:I16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2" useFirstPageNumber="1" fitToHeight="22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Fainance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 Section</dc:creator>
  <cp:keywords/>
  <dc:description/>
  <cp:lastModifiedBy>dell</cp:lastModifiedBy>
  <cp:lastPrinted>2013-04-21T04:48:07Z</cp:lastPrinted>
  <dcterms:created xsi:type="dcterms:W3CDTF">2004-06-05T04:32:33Z</dcterms:created>
  <dcterms:modified xsi:type="dcterms:W3CDTF">2013-04-25T01:43:10Z</dcterms:modified>
  <cp:category/>
  <cp:version/>
  <cp:contentType/>
  <cp:contentStatus/>
</cp:coreProperties>
</file>