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0" windowWidth="8145" windowHeight="9315" tabRatio="604" activeTab="0"/>
  </bookViews>
  <sheets>
    <sheet name="dem7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'dem7'!$A$16:$L$507</definedName>
    <definedName name="ahcap">#REF!</definedName>
    <definedName name="censusrec">#REF!</definedName>
    <definedName name="charged">#REF!</definedName>
    <definedName name="da">#REF!</definedName>
    <definedName name="educap" localSheetId="0">'dem7'!$D$500:$L$500</definedName>
    <definedName name="education" localSheetId="0">'dem7'!$D$331:$L$331</definedName>
    <definedName name="educationrevenue" localSheetId="0">'dem7'!$E$11:$G$11</definedName>
    <definedName name="edurec1" localSheetId="0">'dem7'!$D$506:$L$506</definedName>
    <definedName name="edurec2" localSheetId="0">'dem7'!#REF!</definedName>
    <definedName name="edurec3" localSheetId="0">'dem7'!$D$504:$L$504</definedName>
    <definedName name="edurec4" localSheetId="0">'dem7'!#REF!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'dem7'!#REF!</definedName>
    <definedName name="housing">#REF!</definedName>
    <definedName name="housingcap">#REF!</definedName>
    <definedName name="justice">#REF!</definedName>
    <definedName name="Labour" localSheetId="0">'dem7'!#REF!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'dem7'!#REF!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'dem7'!$A$1:$L$507</definedName>
    <definedName name="_xlnm.Print_Titles" localSheetId="0">'dem7'!$13:$16</definedName>
    <definedName name="pw" localSheetId="0">'dem7'!$D$34:$L$34</definedName>
    <definedName name="pw">#REF!</definedName>
    <definedName name="pwcap">#REF!</definedName>
    <definedName name="rec" localSheetId="0">'dem7'!#REF!</definedName>
    <definedName name="rec">#REF!</definedName>
    <definedName name="rec1">#REF!</definedName>
    <definedName name="reform">#REF!</definedName>
    <definedName name="revise" localSheetId="0">'dem7'!#REF!</definedName>
    <definedName name="scst">#REF!</definedName>
    <definedName name="Secondary_Education">'dem7'!#REF!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'dem7'!#REF!</definedName>
    <definedName name="swc">#REF!</definedName>
    <definedName name="tax">#REF!</definedName>
    <definedName name="techcap" localSheetId="0">'dem7'!#REF!</definedName>
    <definedName name="technical" localSheetId="0">'dem7'!$D$344:$L$344</definedName>
    <definedName name="techrec" localSheetId="0">'dem7'!#REF!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'dem7'!#REF!</definedName>
    <definedName name="Z_239EE218_578E_4317_BEED_14D5D7089E27_.wvu.FilterData" localSheetId="0" hidden="1">'dem7'!$A$1:$L$507</definedName>
    <definedName name="Z_239EE218_578E_4317_BEED_14D5D7089E27_.wvu.PrintArea" localSheetId="0" hidden="1">'dem7'!$A$1:$L$507</definedName>
    <definedName name="Z_239EE218_578E_4317_BEED_14D5D7089E27_.wvu.PrintTitles" localSheetId="0" hidden="1">'dem7'!$13:$16</definedName>
    <definedName name="Z_302A3EA3_AE96_11D5_A646_0050BA3D7AFD_.wvu.Cols" localSheetId="0" hidden="1">'dem7'!#REF!</definedName>
    <definedName name="Z_302A3EA3_AE96_11D5_A646_0050BA3D7AFD_.wvu.FilterData" localSheetId="0" hidden="1">'dem7'!$A$1:$L$507</definedName>
    <definedName name="Z_302A3EA3_AE96_11D5_A646_0050BA3D7AFD_.wvu.PrintArea" localSheetId="0" hidden="1">'dem7'!$A$1:$L$507</definedName>
    <definedName name="Z_302A3EA3_AE96_11D5_A646_0050BA3D7AFD_.wvu.PrintTitles" localSheetId="0" hidden="1">'dem7'!$13:$16</definedName>
    <definedName name="Z_36DBA021_0ECB_11D4_8064_004005726899_.wvu.Cols" localSheetId="0" hidden="1">'dem7'!#REF!</definedName>
    <definedName name="Z_36DBA021_0ECB_11D4_8064_004005726899_.wvu.FilterData" localSheetId="0" hidden="1">'dem7'!$C$18:$C$350</definedName>
    <definedName name="Z_36DBA021_0ECB_11D4_8064_004005726899_.wvu.PrintArea" localSheetId="0" hidden="1">'dem7'!$A$1:$L$503</definedName>
    <definedName name="Z_36DBA021_0ECB_11D4_8064_004005726899_.wvu.PrintTitles" localSheetId="0" hidden="1">'dem7'!$13:$16</definedName>
    <definedName name="Z_93EBE921_AE91_11D5_8685_004005726899_.wvu.Cols" localSheetId="0" hidden="1">'dem7'!#REF!</definedName>
    <definedName name="Z_93EBE921_AE91_11D5_8685_004005726899_.wvu.FilterData" localSheetId="0" hidden="1">'dem7'!$C$18:$C$350</definedName>
    <definedName name="Z_93EBE921_AE91_11D5_8685_004005726899_.wvu.PrintArea" localSheetId="0" hidden="1">'dem7'!$A$1:$L$503</definedName>
    <definedName name="Z_93EBE921_AE91_11D5_8685_004005726899_.wvu.PrintTitles" localSheetId="0" hidden="1">'dem7'!$13:$16</definedName>
    <definedName name="Z_94DA79C1_0FDE_11D5_9579_000021DAEEA2_.wvu.Cols" localSheetId="0" hidden="1">'dem7'!#REF!</definedName>
    <definedName name="Z_94DA79C1_0FDE_11D5_9579_000021DAEEA2_.wvu.FilterData" localSheetId="0" hidden="1">'dem7'!$C$18:$C$350</definedName>
    <definedName name="Z_94DA79C1_0FDE_11D5_9579_000021DAEEA2_.wvu.PrintArea" localSheetId="0" hidden="1">'dem7'!$A$1:$L$503</definedName>
    <definedName name="Z_94DA79C1_0FDE_11D5_9579_000021DAEEA2_.wvu.PrintTitles" localSheetId="0" hidden="1">'dem7'!$13:$16</definedName>
    <definedName name="Z_B4CB0997_161F_11D5_8064_004005726899_.wvu.FilterData" localSheetId="0" hidden="1">'dem7'!$C$18:$C$350</definedName>
    <definedName name="Z_C868F8C3_16D7_11D5_A68D_81D6213F5331_.wvu.Cols" localSheetId="0" hidden="1">'dem7'!#REF!</definedName>
    <definedName name="Z_C868F8C3_16D7_11D5_A68D_81D6213F5331_.wvu.FilterData" localSheetId="0" hidden="1">'dem7'!$C$18:$C$350</definedName>
    <definedName name="Z_C868F8C3_16D7_11D5_A68D_81D6213F5331_.wvu.PrintArea" localSheetId="0" hidden="1">'dem7'!$A$1:$L$503</definedName>
    <definedName name="Z_C868F8C3_16D7_11D5_A68D_81D6213F5331_.wvu.PrintTitles" localSheetId="0" hidden="1">'dem7'!$13:$16</definedName>
    <definedName name="Z_E5DF37BD_125C_11D5_8DC4_D0F5D88B3549_.wvu.Cols" localSheetId="0" hidden="1">'dem7'!#REF!</definedName>
    <definedName name="Z_E5DF37BD_125C_11D5_8DC4_D0F5D88B3549_.wvu.FilterData" localSheetId="0" hidden="1">'dem7'!$C$18:$C$350</definedName>
    <definedName name="Z_E5DF37BD_125C_11D5_8DC4_D0F5D88B3549_.wvu.PrintArea" localSheetId="0" hidden="1">'dem7'!$A$1:$L$503</definedName>
    <definedName name="Z_E5DF37BD_125C_11D5_8DC4_D0F5D88B3549_.wvu.PrintTitles" localSheetId="0" hidden="1">'dem7'!$13:$16</definedName>
    <definedName name="Z_F8ADACC1_164E_11D6_B603_000021DAEEA2_.wvu.Cols" localSheetId="0" hidden="1">'dem7'!#REF!</definedName>
    <definedName name="Z_F8ADACC1_164E_11D6_B603_000021DAEEA2_.wvu.FilterData" localSheetId="0" hidden="1">'dem7'!$C$18:$C$350</definedName>
    <definedName name="Z_F8ADACC1_164E_11D6_B603_000021DAEEA2_.wvu.PrintArea" localSheetId="0" hidden="1">'dem7'!$A$1:$L$507</definedName>
    <definedName name="Z_F8ADACC1_164E_11D6_B603_000021DAEEA2_.wvu.PrintTitles" localSheetId="0" hidden="1">'dem7'!$13:$16</definedName>
  </definedNames>
  <calcPr fullCalcOnLoad="1"/>
</workbook>
</file>

<file path=xl/sharedStrings.xml><?xml version="1.0" encoding="utf-8"?>
<sst xmlns="http://schemas.openxmlformats.org/spreadsheetml/2006/main" count="782" uniqueCount="379">
  <si>
    <t>DEMAND NO. 7</t>
  </si>
  <si>
    <t>Public Works</t>
  </si>
  <si>
    <t>Technical Education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</si>
  <si>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</si>
  <si>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</si>
  <si>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</si>
  <si>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</si>
  <si>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</si>
  <si>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</si>
  <si>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</si>
  <si>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</si>
  <si>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</si>
  <si>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</si>
  <si>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</si>
  <si>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</si>
  <si>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</si>
  <si>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</si>
  <si>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</si>
  <si>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</si>
  <si>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</si>
  <si>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Equipments</t>
  </si>
  <si>
    <t>Primary Schools</t>
  </si>
  <si>
    <t>Govt. Primary Schools</t>
  </si>
  <si>
    <t>Office Expenses</t>
  </si>
  <si>
    <t>Other Charges</t>
  </si>
  <si>
    <t>Minor Works</t>
  </si>
  <si>
    <t>Scholarships/Stipend</t>
  </si>
  <si>
    <t>62.00.50</t>
  </si>
  <si>
    <t>62.00.81</t>
  </si>
  <si>
    <t>Junior High Schools</t>
  </si>
  <si>
    <t>63.00.50</t>
  </si>
  <si>
    <t>Government Primary Schools</t>
  </si>
  <si>
    <t>00.00.31</t>
  </si>
  <si>
    <t>00.00.72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</si>
  <si>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</si>
  <si>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</si>
  <si>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</si>
  <si>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</si>
  <si>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</si>
  <si>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</si>
  <si>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</si>
  <si>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</si>
  <si>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</si>
  <si>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</si>
  <si>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</si>
  <si>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</si>
  <si>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</si>
  <si>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</si>
  <si>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</si>
  <si>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</si>
  <si>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</si>
  <si>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</si>
  <si>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81.00.01</t>
  </si>
  <si>
    <t>81.00.11</t>
  </si>
  <si>
    <t>81.00.13</t>
  </si>
  <si>
    <t>81.00.50</t>
  </si>
  <si>
    <t>00.00.74</t>
  </si>
  <si>
    <t>Printing, Publication and Distribution</t>
  </si>
  <si>
    <t>Text Books</t>
  </si>
  <si>
    <t>Grants-in-aid</t>
  </si>
  <si>
    <t>Other Expenditure</t>
  </si>
  <si>
    <t>Sikkim Board of School Education</t>
  </si>
  <si>
    <t>70.00.13</t>
  </si>
  <si>
    <t>70.00.50</t>
  </si>
  <si>
    <t>Mid Day Meal Programme</t>
  </si>
  <si>
    <t>Secondary Education</t>
  </si>
  <si>
    <t>Direction &amp; Administration</t>
  </si>
  <si>
    <t>Directorate of Education (District Education Offices)</t>
  </si>
  <si>
    <t>Rents, Rates &amp; Taxes</t>
  </si>
  <si>
    <t>Motor Vehicles</t>
  </si>
  <si>
    <t>00.00.52</t>
  </si>
  <si>
    <t>Machinery &amp;  Equipments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</si>
  <si>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</si>
  <si>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</si>
  <si>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</si>
  <si>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</si>
  <si>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</si>
  <si>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</si>
  <si>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</si>
  <si>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</si>
  <si>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</si>
  <si>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00.00.16</t>
  </si>
  <si>
    <t>Scholarships</t>
  </si>
  <si>
    <t>Government Secondary Schools</t>
  </si>
  <si>
    <t>Establishment Expenses</t>
  </si>
  <si>
    <t>65.00.13</t>
  </si>
  <si>
    <t>65.00.50</t>
  </si>
  <si>
    <t>Non Govt. Secondary Schools</t>
  </si>
  <si>
    <t>60.00.31</t>
  </si>
  <si>
    <t>Vocational Education Programme</t>
  </si>
  <si>
    <t>00.00.82</t>
  </si>
  <si>
    <t>Central Vocational Education (100% CSS)</t>
  </si>
  <si>
    <t>00.00.83</t>
  </si>
  <si>
    <t>Computer Literacy in School (100% CSS)</t>
  </si>
  <si>
    <t>University &amp; Higher Education</t>
  </si>
  <si>
    <t>Government Colleges &amp; Institutes</t>
  </si>
  <si>
    <t>Government Degree College,  Gangtok</t>
  </si>
  <si>
    <t>65.00.01</t>
  </si>
  <si>
    <t>65.00.11</t>
  </si>
  <si>
    <t>65.00.14</t>
  </si>
  <si>
    <t>65.00.21</t>
  </si>
  <si>
    <t>Other charges</t>
  </si>
  <si>
    <t>65.00.51</t>
  </si>
  <si>
    <t>65.00.52</t>
  </si>
  <si>
    <t>Govt. Degree College,  Gangtok</t>
  </si>
  <si>
    <t>Sikkim Law College</t>
  </si>
  <si>
    <t>66.00.14</t>
  </si>
  <si>
    <t>67.00.34</t>
  </si>
  <si>
    <t>New Degree College, Namchi.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</si>
  <si>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</si>
  <si>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</si>
  <si>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</si>
  <si>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</si>
  <si>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</si>
  <si>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</si>
  <si>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</si>
  <si>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</si>
  <si>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</si>
  <si>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</si>
  <si>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</si>
  <si>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00.00.50</t>
  </si>
  <si>
    <t>Language Development</t>
  </si>
  <si>
    <t>Sanskrit Education</t>
  </si>
  <si>
    <t>Grants-in-aid to Sanskrit Pathshalas</t>
  </si>
  <si>
    <t>General</t>
  </si>
  <si>
    <t>Establishment</t>
  </si>
  <si>
    <t>60.00.01</t>
  </si>
  <si>
    <t>60.00.11</t>
  </si>
  <si>
    <t>60.00.13</t>
  </si>
  <si>
    <t>60.00.50</t>
  </si>
  <si>
    <t>60.00.51</t>
  </si>
  <si>
    <t>Post Metric State Govt. Scholarships</t>
  </si>
  <si>
    <t>61.00.34</t>
  </si>
  <si>
    <t>CAPITAL SECTION</t>
  </si>
  <si>
    <t>Capital Outlay on Education, Sports, Art  and Culture</t>
  </si>
  <si>
    <t>Buildings</t>
  </si>
  <si>
    <t>70.45.71</t>
  </si>
  <si>
    <t>70.45.74</t>
  </si>
  <si>
    <t>70.45.75</t>
  </si>
  <si>
    <t>70.45.76</t>
  </si>
  <si>
    <t>Scheme Financed by NABARD</t>
  </si>
  <si>
    <t>46</t>
  </si>
  <si>
    <t>70.46.71</t>
  </si>
  <si>
    <t>70.46.76</t>
  </si>
  <si>
    <t>47</t>
  </si>
  <si>
    <t>70.47.76</t>
  </si>
  <si>
    <t>48</t>
  </si>
  <si>
    <t>70.48.71</t>
  </si>
  <si>
    <t>70.48.76</t>
  </si>
  <si>
    <t>University and Higher Education</t>
  </si>
  <si>
    <t>70.46.75</t>
  </si>
  <si>
    <t>Sanskrit Mahavidhyalaya</t>
  </si>
  <si>
    <t>Technical Schools</t>
  </si>
  <si>
    <t>Education, Sports, Art and Culture</t>
  </si>
  <si>
    <t>84.00.31</t>
  </si>
  <si>
    <t>71.00.72</t>
  </si>
  <si>
    <t>70.00.01</t>
  </si>
  <si>
    <t>70.46.79</t>
  </si>
  <si>
    <t>Construction of School Building (NEC)</t>
  </si>
  <si>
    <t>70.48.79</t>
  </si>
  <si>
    <t>61.00.83</t>
  </si>
  <si>
    <t>71.00.73</t>
  </si>
  <si>
    <t>70.00.11</t>
  </si>
  <si>
    <t>70.00.14</t>
  </si>
  <si>
    <t>70.45.82</t>
  </si>
  <si>
    <t>Construction of School Building (NLCPR)</t>
  </si>
  <si>
    <t>70.46.80</t>
  </si>
  <si>
    <t>70.48.80</t>
  </si>
  <si>
    <t>70.48.75</t>
  </si>
  <si>
    <t>Other Maintenance Expenditure</t>
  </si>
  <si>
    <t>Wages</t>
  </si>
  <si>
    <t>Supplies and Materials</t>
  </si>
  <si>
    <t>60.77.02</t>
  </si>
  <si>
    <t>61.77.21</t>
  </si>
  <si>
    <t>61.77.27</t>
  </si>
  <si>
    <t>Grants-in-Aid to Polytechnics</t>
  </si>
  <si>
    <t>II. Details of the estimates and the heads under which this grant will be accounted for:</t>
  </si>
  <si>
    <t>School Lunch/Midday Meal Programme
(100% CSS)</t>
  </si>
  <si>
    <t>Sarva Shiksha Abhiyan (State Share )</t>
  </si>
  <si>
    <t>Development of Sanskrit Education                       (100% CSS)</t>
  </si>
  <si>
    <t>00.00.88</t>
  </si>
  <si>
    <t>00.00.89</t>
  </si>
  <si>
    <t>School Furniture (NEC)</t>
  </si>
  <si>
    <t>00.00.81</t>
  </si>
  <si>
    <t>Modernisation of Madarasa Education (100% CSS)</t>
  </si>
  <si>
    <t>Setting up of District Institutes of 
Education &amp; Training (100% CSS)</t>
  </si>
  <si>
    <t>Transportation Charges in Mid-Day Meal Programme (100% CSS)</t>
  </si>
  <si>
    <t>Assistance to Non-Govt. Secondary 
Schools</t>
  </si>
  <si>
    <t>Sikkim Institute of Higher Nyingma 
Studies (SIHNS)</t>
  </si>
  <si>
    <t>Post Metric Scholarship in Hindi 
(100%CSS)</t>
  </si>
  <si>
    <t>Construction of Administrative Block 
Three Storyed Science College at Soreng 
(NEC)</t>
  </si>
  <si>
    <t>Maintenance &amp; Repairs of Educational
Institutions</t>
  </si>
  <si>
    <t>A - General Services (d) Administrative Services</t>
  </si>
  <si>
    <t>B - Social Services  (a) Education, Sports, Art &amp; Culture</t>
  </si>
  <si>
    <t>B - Capital Account of General Services</t>
  </si>
  <si>
    <t>Revenue</t>
  </si>
  <si>
    <t>Capital</t>
  </si>
  <si>
    <t>Assistance to Sanskrit Pathshalas 
(100%CSS)</t>
  </si>
  <si>
    <t>83.00.01</t>
  </si>
  <si>
    <t>83.00.11</t>
  </si>
  <si>
    <t>83.00.13</t>
  </si>
  <si>
    <t>83.00.50</t>
  </si>
  <si>
    <t>00.00.91</t>
  </si>
  <si>
    <t>HUMAN RESOURCE DEVELOPMENT</t>
  </si>
  <si>
    <t>Supplies &amp;  Materials</t>
  </si>
  <si>
    <t>B.Ed College</t>
  </si>
  <si>
    <t>Grants to Knowledge Commission</t>
  </si>
  <si>
    <t>Promotion of Modern Indian Languages 
and Literature</t>
  </si>
  <si>
    <t>Work Charged Establishment</t>
  </si>
  <si>
    <t>66.00.31</t>
  </si>
  <si>
    <t>86.00.50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</si>
  <si>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</si>
  <si>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</si>
  <si>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</si>
  <si>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</si>
  <si>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</si>
  <si>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</si>
  <si>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</si>
  <si>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</si>
  <si>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</si>
  <si>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</si>
  <si>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</si>
  <si>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58.47.14</t>
  </si>
  <si>
    <t>58.47.51</t>
  </si>
  <si>
    <t>58.48.01</t>
  </si>
  <si>
    <t>58.48.11</t>
  </si>
  <si>
    <t>58.48.13</t>
  </si>
  <si>
    <t>58.48.14</t>
  </si>
  <si>
    <t>58.48.51</t>
  </si>
  <si>
    <t>71.71.50</t>
  </si>
  <si>
    <t>71.71.53</t>
  </si>
  <si>
    <t>Setting of Polytechnic at Mangshila, North Sikkim</t>
  </si>
  <si>
    <t>Major Works  (CSS)</t>
  </si>
  <si>
    <t>00.00.92</t>
  </si>
  <si>
    <t>Incentive to Girls for Secondary Education (100% CSS)</t>
  </si>
  <si>
    <t>82.00.11</t>
  </si>
  <si>
    <t>82.00.13</t>
  </si>
  <si>
    <t>82.00.50</t>
  </si>
  <si>
    <t>82.00.01</t>
  </si>
  <si>
    <t>Establishment of B. Ed. College at Soreng</t>
  </si>
  <si>
    <t>71.71.01</t>
  </si>
  <si>
    <t>71.71.11</t>
  </si>
  <si>
    <t>71.71.13</t>
  </si>
  <si>
    <t>70.45.78</t>
  </si>
  <si>
    <t>70.46.78</t>
  </si>
  <si>
    <t>Financial Support to Students of North Eastern Region (NEC)</t>
  </si>
  <si>
    <t>Construction of School Buildings 
(NLCPR)</t>
  </si>
  <si>
    <t>Construction of School Building 
(NLCPR)</t>
  </si>
  <si>
    <t>2011-12</t>
  </si>
  <si>
    <t>70.45.84</t>
  </si>
  <si>
    <t>Construction of School Buildings 
(NEC)</t>
  </si>
  <si>
    <t>70.47.81</t>
  </si>
  <si>
    <t>00.00.75</t>
  </si>
  <si>
    <t>70.46.83</t>
  </si>
  <si>
    <t>DIET Building (100% CSS)</t>
  </si>
  <si>
    <t>70.48.82</t>
  </si>
  <si>
    <t>Setting of Polytechnic at Yangthang, West Sikkim</t>
  </si>
  <si>
    <t>71.72.53</t>
  </si>
  <si>
    <t>70.45.79</t>
  </si>
  <si>
    <t>Upgradation of Infrastructure at VC Ganju Lama SS School at Rabong (SPA)</t>
  </si>
  <si>
    <t>70.45.80</t>
  </si>
  <si>
    <t>Construction of 12 Room School Building cum Multi-Purpose Hall at Tadong Secondary School (SPA)</t>
  </si>
  <si>
    <t>70.48.77</t>
  </si>
  <si>
    <t>Infrastructure Development for Namchi SS School (SPA)</t>
  </si>
  <si>
    <t>70.45.85</t>
  </si>
  <si>
    <t>Govt. College Gangtok (SPA)</t>
  </si>
  <si>
    <t>Construction of Various Schools (SPA)</t>
  </si>
  <si>
    <t>61.00.84</t>
  </si>
  <si>
    <t>CM's Special Merit Scholarship Scheme</t>
  </si>
  <si>
    <t>(In Thousands of Rupees)</t>
  </si>
  <si>
    <t>Stipend to North Sikkim Students Studying in TNA</t>
  </si>
  <si>
    <t>Rastriya Madhyamik Shiksha Abhiyan (State Share)</t>
  </si>
  <si>
    <t>Construction of College at Yangthang (State Share)</t>
  </si>
  <si>
    <t>Integrated Education of Disable Children (100% CSS)</t>
  </si>
  <si>
    <t>Sikkim e-Education Infosys (NEC)</t>
  </si>
  <si>
    <t>Shifting of HRDD Store at Lumshey</t>
  </si>
  <si>
    <t>Construction of Various Works at Sir Tashi Namgyal SS School (SPA)</t>
  </si>
  <si>
    <t>Central Scheme for Upgradation of Existing/ Setting up of New Polytechnics</t>
  </si>
  <si>
    <t>Upgradation / Reconstruction of Zoom
School</t>
  </si>
  <si>
    <t>2012-13</t>
  </si>
  <si>
    <t>Construction of 10 nos of Auditoriums</t>
  </si>
  <si>
    <t>Construction of 18 nos of Auditorium</t>
  </si>
  <si>
    <t>Construction of Girls' Hostel at  Gyalshing</t>
  </si>
  <si>
    <t>Land Acquisition for Sainik School, Boom Ringchenpong</t>
  </si>
  <si>
    <t>Construction of Girls' Hostel, Khamdong</t>
  </si>
  <si>
    <t>Construction of 27 nos of Auditorium</t>
  </si>
  <si>
    <t>70.47.71</t>
  </si>
  <si>
    <t>72.00.01</t>
  </si>
  <si>
    <t>72.00.11</t>
  </si>
  <si>
    <t>72.00.13</t>
  </si>
  <si>
    <t>72.00.50</t>
  </si>
  <si>
    <t>Establishment of College at Gyalshing</t>
  </si>
  <si>
    <t>Primary School</t>
  </si>
  <si>
    <t>70.48.84</t>
  </si>
  <si>
    <t>Junior High School</t>
  </si>
  <si>
    <t>Scheme for Infrastructure Development Private Aided/Unaided Minority Institutes (Elementary Secondary/Sr.Secondary Schools) (IDMI)</t>
  </si>
  <si>
    <t>70.45.81</t>
  </si>
  <si>
    <t>72.71.53</t>
  </si>
  <si>
    <t>Construction of women's hostel at ATTC, Bardang</t>
  </si>
  <si>
    <t>Construction of women's hostel at CCCT, Chisopani</t>
  </si>
  <si>
    <t>72.72.53</t>
  </si>
  <si>
    <t>70.48.78</t>
  </si>
  <si>
    <t>70.46.82</t>
  </si>
  <si>
    <t>70.46.81</t>
  </si>
  <si>
    <t>70.47.83</t>
  </si>
  <si>
    <t>70.47.84</t>
  </si>
  <si>
    <t>70.46.85</t>
  </si>
  <si>
    <t>87.00.31</t>
  </si>
  <si>
    <t>Arts College at Rhenock</t>
  </si>
  <si>
    <t>Grants for Elementary Education (13th F.C. Grant)</t>
  </si>
  <si>
    <t>Polytechnics under Coordinated Action for Skill Development</t>
  </si>
  <si>
    <t>62.00.82</t>
  </si>
  <si>
    <t>Purchase of Uniform</t>
  </si>
  <si>
    <t>58.45.14</t>
  </si>
  <si>
    <t>65.00.71</t>
  </si>
  <si>
    <t>65.00.72</t>
  </si>
  <si>
    <t>HCM's Winter Coaching Camps</t>
  </si>
  <si>
    <t>00.00.84</t>
  </si>
  <si>
    <t>Computer Literacy in School (State Share)</t>
  </si>
  <si>
    <t>00.00.94</t>
  </si>
  <si>
    <t>School Furniture (NEC-State Share)</t>
  </si>
  <si>
    <t>68.00.21</t>
  </si>
  <si>
    <t>Establishment of New College at Gangtok</t>
  </si>
  <si>
    <t>73.00.50</t>
  </si>
  <si>
    <t>73.00.01</t>
  </si>
  <si>
    <t>Grant in Aid for Development of Modern Language</t>
  </si>
  <si>
    <t>60.00.71</t>
  </si>
  <si>
    <t>Sponsorship  to Jamia Islamia University for Sikkim Studies</t>
  </si>
  <si>
    <t>70.45.83</t>
  </si>
  <si>
    <t>Scheme Financed by NABARD (State Share)</t>
  </si>
  <si>
    <t>70.47.80</t>
  </si>
  <si>
    <t>70.48.81</t>
  </si>
  <si>
    <t>61</t>
  </si>
  <si>
    <t>State Share under SPA</t>
  </si>
  <si>
    <t>70.61.53</t>
  </si>
  <si>
    <t>Major Works</t>
  </si>
  <si>
    <t>62</t>
  </si>
  <si>
    <t>HCM's Tour Schemes</t>
  </si>
  <si>
    <t>70.62.53</t>
  </si>
  <si>
    <t>63</t>
  </si>
  <si>
    <t>Land Compensation for Various works</t>
  </si>
  <si>
    <t>70.63.71</t>
  </si>
  <si>
    <t>Infrastructure Development</t>
  </si>
  <si>
    <t>64</t>
  </si>
  <si>
    <t>State Share under NLCPR</t>
  </si>
  <si>
    <t>70.64.53</t>
  </si>
  <si>
    <t>65</t>
  </si>
  <si>
    <t>State Share under NEC</t>
  </si>
  <si>
    <t>70.65.53</t>
  </si>
  <si>
    <t>66</t>
  </si>
  <si>
    <t>Vidharti Bhawan</t>
  </si>
  <si>
    <t>70.66.53</t>
  </si>
  <si>
    <t>67</t>
  </si>
  <si>
    <t>70.67.53</t>
  </si>
  <si>
    <t>Construction of various Schools in Sikkim (SPA)</t>
  </si>
  <si>
    <t>Setting up of District Institutes of 
Education &amp; Training (South District) 
(100% CSS)</t>
  </si>
  <si>
    <t>Setting up of District Institutes of Education 
&amp; Training (West District) (100% CSS)</t>
  </si>
  <si>
    <t>Scheme Financed by NABARD (State 
Share)</t>
  </si>
  <si>
    <t>Construction of College at Yangthang 
(SPA)</t>
  </si>
  <si>
    <t>School Lunch/Midday Meal Programme</t>
  </si>
  <si>
    <t>Rec</t>
  </si>
  <si>
    <t>2013-14</t>
  </si>
  <si>
    <t>I. Estimate of the amount required in the year ending 31st March, 2014 to defray the charges in respect of Human Resource Development</t>
  </si>
  <si>
    <t>67.00.81</t>
  </si>
  <si>
    <t>Upgradation of existing ATTC, Bardang, East Sikkim</t>
  </si>
  <si>
    <t>71.73.53</t>
  </si>
  <si>
    <t>Upgradation of existing CCTC, Chisopani, South Sikkim</t>
  </si>
  <si>
    <t>71.74.53</t>
  </si>
  <si>
    <t>Upgradation of existing CCCT, Chisopani, South Sikkim</t>
  </si>
  <si>
    <t>Sanskrit Mahavidhalaya, Samdong</t>
  </si>
  <si>
    <t>60.00.72</t>
  </si>
  <si>
    <t>Purchase of Laptops</t>
  </si>
  <si>
    <t>Rehabilitation of displaced person by Central University, Yangang</t>
  </si>
  <si>
    <t>Infrastruction Development at Kamrang Government Degree College, South</t>
  </si>
  <si>
    <t>70.45.86</t>
  </si>
  <si>
    <t>Construction of DIET Building at Burtuk, East</t>
  </si>
  <si>
    <t>Strengthening of State Council of Education and Training (90:10 CSS)</t>
  </si>
  <si>
    <t>General Education, 01.911-Deduct Recoveries of Overpayments</t>
  </si>
  <si>
    <t>General Education, 03.911-Deduct Recoveries of Overpayments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</si>
</sst>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k_r_-;\-* #,##0.00\ _k_r_-;_-* &quot;-&quot;??\ _k_r_-;_-@_-"/>
    <numFmt numFmtId="173" formatCode="0#"/>
    <numFmt numFmtId="174" formatCode="00##"/>
    <numFmt numFmtId="175" formatCode="0##"/>
    <numFmt numFmtId="176" formatCode="##"/>
    <numFmt numFmtId="177" formatCode="0000##"/>
    <numFmt numFmtId="178" formatCode="00000#"/>
    <numFmt numFmtId="179" formatCode="00.00#"/>
    <numFmt numFmtId="180" formatCode="00.###"/>
    <numFmt numFmtId="181" formatCode="00.000"/>
    <numFmt numFmtId="182" formatCode="##.0##"/>
    <numFmt numFmtId="183" formatCode="0#.0##"/>
    <numFmt numFmtId="184" formatCode="0#.000"/>
    <numFmt numFmtId="185" formatCode="_(* #,##0_);_(* \(#,##0\);_(* &quot;-&quot;??_);_(@_)"/>
    <numFmt numFmtId="186" formatCode="0;[Red]0"/>
    <numFmt numFmtId="187" formatCode="_(* #,##0.0_);_(* \(#,##0.0\);_(* &quot;-&quot;??_);_(@_)"/>
    <numFmt numFmtId="188" formatCode="0.0"/>
    <numFmt numFmtId="189" formatCode="_(* #,##0.000_);_(* \(#,##0.000\);_(* &quot;-&quot;??_);_(@_)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>
      <alignment/>
      <protection/>
    </xf>
    <xf numFmtId="0" fontId="5" fillId="0" borderId="0" xfId="61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Alignment="1">
      <alignment/>
      <protection/>
    </xf>
    <xf numFmtId="0" fontId="5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171" fontId="5" fillId="0" borderId="0" xfId="42" applyFont="1" applyFill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171" fontId="5" fillId="0" borderId="11" xfId="42" applyFont="1" applyFill="1" applyBorder="1" applyAlignment="1" applyProtection="1">
      <alignment horizontal="right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171" fontId="5" fillId="0" borderId="0" xfId="42" applyFont="1" applyFill="1" applyAlignment="1" applyProtection="1">
      <alignment horizontal="right"/>
      <protection/>
    </xf>
    <xf numFmtId="0" fontId="5" fillId="0" borderId="0" xfId="42" applyNumberFormat="1" applyFont="1" applyFill="1" applyAlignment="1" applyProtection="1">
      <alignment horizontal="right"/>
      <protection/>
    </xf>
    <xf numFmtId="171" fontId="5" fillId="0" borderId="0" xfId="42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/>
      <protection/>
    </xf>
    <xf numFmtId="171" fontId="5" fillId="0" borderId="0" xfId="42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171" fontId="5" fillId="0" borderId="0" xfId="42" applyFont="1" applyFill="1" applyAlignment="1">
      <alignment horizontal="right"/>
    </xf>
    <xf numFmtId="0" fontId="5" fillId="0" borderId="0" xfId="57" applyNumberFormat="1" applyFont="1" applyFill="1" applyAlignment="1">
      <alignment horizontal="right"/>
      <protection/>
    </xf>
    <xf numFmtId="0" fontId="5" fillId="0" borderId="0" xfId="42" applyNumberFormat="1" applyFont="1" applyFill="1" applyAlignment="1">
      <alignment horizontal="right"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0" xfId="42" applyNumberFormat="1" applyFont="1" applyFill="1" applyBorder="1" applyAlignment="1">
      <alignment horizontal="right"/>
    </xf>
    <xf numFmtId="0" fontId="5" fillId="0" borderId="0" xfId="42" applyNumberFormat="1" applyFont="1" applyFill="1" applyAlignment="1">
      <alignment horizontal="right" wrapText="1"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186" fontId="5" fillId="0" borderId="0" xfId="57" applyNumberFormat="1" applyFont="1" applyFill="1" applyBorder="1" applyAlignment="1" applyProtection="1">
      <alignment horizontal="right"/>
      <protection/>
    </xf>
    <xf numFmtId="171" fontId="5" fillId="0" borderId="12" xfId="42" applyFont="1" applyFill="1" applyBorder="1" applyAlignment="1" applyProtection="1">
      <alignment horizontal="right" wrapText="1"/>
      <protection/>
    </xf>
    <xf numFmtId="0" fontId="5" fillId="0" borderId="12" xfId="57" applyNumberFormat="1" applyFont="1" applyFill="1" applyBorder="1" applyAlignment="1" applyProtection="1">
      <alignment horizontal="right"/>
      <protection/>
    </xf>
    <xf numFmtId="171" fontId="5" fillId="0" borderId="0" xfId="42" applyFont="1" applyFill="1" applyBorder="1" applyAlignment="1">
      <alignment horizontal="right" wrapText="1"/>
    </xf>
    <xf numFmtId="171" fontId="5" fillId="0" borderId="0" xfId="42" applyFont="1" applyFill="1" applyAlignment="1">
      <alignment horizontal="right" wrapText="1"/>
    </xf>
    <xf numFmtId="0" fontId="5" fillId="0" borderId="10" xfId="57" applyNumberFormat="1" applyFont="1" applyFill="1" applyBorder="1" applyAlignment="1">
      <alignment horizontal="right"/>
      <protection/>
    </xf>
    <xf numFmtId="171" fontId="5" fillId="0" borderId="10" xfId="42" applyFont="1" applyFill="1" applyBorder="1" applyAlignment="1">
      <alignment horizontal="right" wrapText="1"/>
    </xf>
    <xf numFmtId="0" fontId="4" fillId="0" borderId="0" xfId="57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 applyAlignment="1">
      <alignment horizontal="left" vertical="top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center" vertical="top" wrapText="1"/>
      <protection/>
    </xf>
    <xf numFmtId="0" fontId="5" fillId="0" borderId="0" xfId="57" applyFont="1" applyFill="1" applyAlignment="1">
      <alignment horizontal="left" vertical="top"/>
      <protection/>
    </xf>
    <xf numFmtId="0" fontId="5" fillId="0" borderId="0" xfId="57" applyFont="1" applyFill="1" applyAlignment="1">
      <alignment horizontal="righ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center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/>
      <protection/>
    </xf>
    <xf numFmtId="0" fontId="5" fillId="0" borderId="0" xfId="57" applyFont="1" applyFill="1" applyBorder="1" applyAlignment="1">
      <alignment horizontal="right" vertical="top"/>
      <protection/>
    </xf>
    <xf numFmtId="0" fontId="5" fillId="0" borderId="0" xfId="57" applyFont="1" applyFill="1" applyAlignment="1">
      <alignment/>
      <protection/>
    </xf>
    <xf numFmtId="0" fontId="5" fillId="0" borderId="0" xfId="61" applyFont="1" applyFill="1" applyAlignment="1">
      <alignment horizontal="left" vertical="top"/>
      <protection/>
    </xf>
    <xf numFmtId="0" fontId="5" fillId="0" borderId="0" xfId="61" applyFont="1" applyFill="1" applyAlignment="1">
      <alignment horizontal="right" vertical="top"/>
      <protection/>
    </xf>
    <xf numFmtId="0" fontId="5" fillId="0" borderId="10" xfId="59" applyFont="1" applyFill="1" applyBorder="1">
      <alignment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 vertical="top"/>
      <protection/>
    </xf>
    <xf numFmtId="0" fontId="5" fillId="0" borderId="0" xfId="60" applyFont="1" applyFill="1" applyBorder="1" applyAlignment="1" applyProtection="1">
      <alignment horizontal="right" vertical="top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61" applyFont="1" applyFill="1" applyAlignment="1">
      <alignment horizontal="righ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5" fillId="0" borderId="0" xfId="61" applyFont="1" applyFill="1" applyAlignment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182" fontId="4" fillId="0" borderId="0" xfId="61" applyNumberFormat="1" applyFont="1" applyFill="1" applyAlignment="1">
      <alignment horizontal="right" vertical="top" wrapText="1"/>
      <protection/>
    </xf>
    <xf numFmtId="173" fontId="5" fillId="0" borderId="0" xfId="57" applyNumberFormat="1" applyFont="1" applyFill="1" applyBorder="1" applyAlignment="1">
      <alignment horizontal="right" vertical="top"/>
      <protection/>
    </xf>
    <xf numFmtId="0" fontId="5" fillId="0" borderId="0" xfId="61" applyFont="1" applyFill="1" applyAlignment="1" applyProtection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/>
      <protection/>
    </xf>
    <xf numFmtId="0" fontId="5" fillId="0" borderId="10" xfId="61" applyFont="1" applyFill="1" applyBorder="1" applyAlignment="1">
      <alignment horizontal="left" vertical="top"/>
      <protection/>
    </xf>
    <xf numFmtId="0" fontId="5" fillId="0" borderId="10" xfId="61" applyFont="1" applyFill="1" applyBorder="1" applyAlignment="1" applyProtection="1">
      <alignment horizontal="left" vertical="top" wrapText="1"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right" vertical="top" wrapText="1"/>
      <protection/>
    </xf>
    <xf numFmtId="0" fontId="4" fillId="0" borderId="0" xfId="6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73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3" fontId="4" fillId="0" borderId="0" xfId="61" applyNumberFormat="1" applyFont="1" applyFill="1" applyBorder="1" applyAlignment="1">
      <alignment horizontal="right" vertical="top" wrapText="1"/>
      <protection/>
    </xf>
    <xf numFmtId="178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184" fontId="4" fillId="0" borderId="0" xfId="61" applyNumberFormat="1" applyFont="1" applyFill="1" applyBorder="1" applyAlignment="1">
      <alignment horizontal="right" vertical="top" wrapText="1"/>
      <protection/>
    </xf>
    <xf numFmtId="179" fontId="4" fillId="0" borderId="0" xfId="57" applyNumberFormat="1" applyFont="1" applyFill="1" applyBorder="1" applyAlignment="1">
      <alignment horizontal="right" vertical="top" wrapText="1"/>
      <protection/>
    </xf>
    <xf numFmtId="174" fontId="4" fillId="0" borderId="0" xfId="57" applyNumberFormat="1" applyFont="1" applyFill="1" applyBorder="1" applyAlignment="1">
      <alignment horizontal="right" vertical="top" wrapText="1"/>
      <protection/>
    </xf>
    <xf numFmtId="175" fontId="4" fillId="0" borderId="0" xfId="57" applyNumberFormat="1" applyFont="1" applyFill="1" applyBorder="1" applyAlignment="1">
      <alignment horizontal="right" vertical="top" wrapText="1"/>
      <protection/>
    </xf>
    <xf numFmtId="181" fontId="4" fillId="0" borderId="0" xfId="57" applyNumberFormat="1" applyFont="1" applyFill="1" applyBorder="1" applyAlignment="1">
      <alignment horizontal="right" vertical="top" wrapText="1"/>
      <protection/>
    </xf>
    <xf numFmtId="176" fontId="5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179" fontId="4" fillId="0" borderId="10" xfId="57" applyNumberFormat="1" applyFont="1" applyFill="1" applyBorder="1" applyAlignment="1">
      <alignment horizontal="right" vertical="top" wrapText="1"/>
      <protection/>
    </xf>
    <xf numFmtId="0" fontId="5" fillId="0" borderId="11" xfId="57" applyFont="1" applyFill="1" applyBorder="1" applyAlignment="1">
      <alignment horizontal="left" vertical="top"/>
      <protection/>
    </xf>
    <xf numFmtId="0" fontId="5" fillId="0" borderId="11" xfId="57" applyFont="1" applyFill="1" applyBorder="1" applyAlignment="1">
      <alignment horizontal="right" vertical="top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178" fontId="5" fillId="0" borderId="0" xfId="61" applyNumberFormat="1" applyFont="1" applyFill="1" applyBorder="1" applyAlignment="1">
      <alignment horizontal="right" vertical="top" wrapText="1"/>
      <protection/>
    </xf>
    <xf numFmtId="49" fontId="5" fillId="0" borderId="0" xfId="61" applyNumberFormat="1" applyFont="1" applyFill="1" applyBorder="1" applyAlignment="1">
      <alignment horizontal="right" vertical="top" wrapText="1"/>
      <protection/>
    </xf>
    <xf numFmtId="181" fontId="4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0" applyFont="1" applyFill="1" applyBorder="1" applyAlignment="1">
      <alignment vertical="top" wrapText="1"/>
    </xf>
    <xf numFmtId="173" fontId="5" fillId="0" borderId="0" xfId="61" applyNumberFormat="1" applyFont="1" applyFill="1" applyBorder="1" applyAlignment="1">
      <alignment horizontal="right" vertical="top" wrapText="1"/>
      <protection/>
    </xf>
    <xf numFmtId="0" fontId="4" fillId="0" borderId="10" xfId="61" applyFont="1" applyFill="1" applyBorder="1" applyAlignment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1" xfId="57" applyFont="1" applyFill="1" applyBorder="1" applyAlignment="1">
      <alignment horizontal="right" vertical="top" wrapText="1"/>
      <protection/>
    </xf>
    <xf numFmtId="0" fontId="4" fillId="0" borderId="11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vertical="top" wrapText="1"/>
      <protection/>
    </xf>
    <xf numFmtId="181" fontId="4" fillId="0" borderId="10" xfId="61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49" fontId="5" fillId="0" borderId="0" xfId="62" applyNumberFormat="1" applyFont="1" applyFill="1" applyBorder="1" applyAlignment="1">
      <alignment horizontal="right" vertical="top" wrapText="1"/>
      <protection/>
    </xf>
    <xf numFmtId="186" fontId="5" fillId="0" borderId="0" xfId="59" applyNumberFormat="1" applyFont="1" applyFill="1" applyBorder="1" applyAlignment="1" applyProtection="1">
      <alignment horizontal="right"/>
      <protection/>
    </xf>
    <xf numFmtId="186" fontId="5" fillId="0" borderId="0" xfId="57" applyNumberFormat="1" applyFont="1" applyFill="1" applyAlignment="1" applyProtection="1">
      <alignment horizontal="left"/>
      <protection/>
    </xf>
    <xf numFmtId="186" fontId="5" fillId="0" borderId="0" xfId="57" applyNumberFormat="1" applyFont="1" applyFill="1" applyAlignment="1" applyProtection="1">
      <alignment horizontal="right"/>
      <protection/>
    </xf>
    <xf numFmtId="186" fontId="5" fillId="0" borderId="0" xfId="42" applyNumberFormat="1" applyFont="1" applyFill="1" applyAlignment="1" applyProtection="1">
      <alignment horizontal="right" wrapText="1"/>
      <protection/>
    </xf>
    <xf numFmtId="186" fontId="5" fillId="0" borderId="0" xfId="42" applyNumberFormat="1" applyFont="1" applyFill="1" applyAlignment="1" applyProtection="1">
      <alignment horizontal="right"/>
      <protection/>
    </xf>
    <xf numFmtId="186" fontId="5" fillId="0" borderId="0" xfId="42" applyNumberFormat="1" applyFont="1" applyFill="1" applyBorder="1" applyAlignment="1" applyProtection="1">
      <alignment horizontal="right"/>
      <protection/>
    </xf>
    <xf numFmtId="186" fontId="5" fillId="0" borderId="0" xfId="42" applyNumberFormat="1" applyFont="1" applyFill="1" applyBorder="1" applyAlignment="1" applyProtection="1">
      <alignment horizontal="right" wrapText="1"/>
      <protection/>
    </xf>
    <xf numFmtId="186" fontId="5" fillId="0" borderId="0" xfId="57" applyNumberFormat="1" applyFont="1" applyFill="1" applyAlignment="1">
      <alignment horizontal="right"/>
      <protection/>
    </xf>
    <xf numFmtId="186" fontId="5" fillId="0" borderId="0" xfId="42" applyNumberFormat="1" applyFont="1" applyFill="1" applyAlignment="1">
      <alignment horizontal="right"/>
    </xf>
    <xf numFmtId="186" fontId="5" fillId="0" borderId="0" xfId="57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 applyAlignment="1">
      <alignment horizontal="right"/>
    </xf>
    <xf numFmtId="186" fontId="5" fillId="0" borderId="12" xfId="42" applyNumberFormat="1" applyFont="1" applyFill="1" applyBorder="1" applyAlignment="1" applyProtection="1">
      <alignment horizontal="right" wrapText="1"/>
      <protection/>
    </xf>
    <xf numFmtId="186" fontId="5" fillId="0" borderId="12" xfId="57" applyNumberFormat="1" applyFont="1" applyFill="1" applyBorder="1" applyAlignment="1" applyProtection="1">
      <alignment horizontal="right"/>
      <protection/>
    </xf>
    <xf numFmtId="186" fontId="5" fillId="0" borderId="0" xfId="61" applyNumberFormat="1" applyFont="1" applyFill="1" applyBorder="1" applyAlignment="1">
      <alignment horizontal="right"/>
      <protection/>
    </xf>
    <xf numFmtId="186" fontId="5" fillId="0" borderId="0" xfId="61" applyNumberFormat="1" applyFont="1" applyFill="1" applyAlignment="1">
      <alignment horizontal="right"/>
      <protection/>
    </xf>
    <xf numFmtId="186" fontId="5" fillId="0" borderId="0" xfId="61" applyNumberFormat="1" applyFont="1" applyFill="1" applyBorder="1" applyAlignment="1" applyProtection="1">
      <alignment horizontal="right"/>
      <protection/>
    </xf>
    <xf numFmtId="186" fontId="5" fillId="0" borderId="0" xfId="61" applyNumberFormat="1" applyFont="1" applyFill="1" applyAlignment="1" applyProtection="1">
      <alignment horizontal="right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5" fillId="0" borderId="12" xfId="60" applyFont="1" applyFill="1" applyBorder="1" applyAlignment="1" applyProtection="1">
      <alignment vertical="top"/>
      <protection/>
    </xf>
    <xf numFmtId="49" fontId="5" fillId="0" borderId="10" xfId="61" applyNumberFormat="1" applyFont="1" applyFill="1" applyBorder="1" applyAlignment="1">
      <alignment horizontal="right" vertical="top" wrapText="1"/>
      <protection/>
    </xf>
    <xf numFmtId="182" fontId="4" fillId="0" borderId="0" xfId="61" applyNumberFormat="1" applyFont="1" applyFill="1" applyBorder="1" applyAlignment="1">
      <alignment horizontal="right" vertical="top" wrapText="1"/>
      <protection/>
    </xf>
    <xf numFmtId="0" fontId="5" fillId="0" borderId="12" xfId="60" applyFont="1" applyFill="1" applyBorder="1" applyAlignment="1" applyProtection="1">
      <alignment horizontal="left" vertical="top" wrapText="1"/>
      <protection/>
    </xf>
    <xf numFmtId="0" fontId="5" fillId="0" borderId="12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left"/>
      <protection/>
    </xf>
    <xf numFmtId="171" fontId="5" fillId="0" borderId="11" xfId="42" applyNumberFormat="1" applyFont="1" applyFill="1" applyBorder="1" applyAlignment="1" applyProtection="1">
      <alignment horizontal="right" wrapText="1"/>
      <protection/>
    </xf>
    <xf numFmtId="1" fontId="4" fillId="0" borderId="0" xfId="57" applyNumberFormat="1" applyFont="1" applyFill="1" applyBorder="1" applyAlignment="1" applyProtection="1">
      <alignment horizontal="center"/>
      <protection/>
    </xf>
    <xf numFmtId="1" fontId="4" fillId="0" borderId="0" xfId="57" applyNumberFormat="1" applyFont="1" applyFill="1" applyAlignment="1" applyProtection="1">
      <alignment horizontal="center"/>
      <protection/>
    </xf>
    <xf numFmtId="1" fontId="5" fillId="0" borderId="0" xfId="57" applyNumberFormat="1" applyFont="1" applyFill="1">
      <alignment/>
      <protection/>
    </xf>
    <xf numFmtId="1" fontId="5" fillId="0" borderId="0" xfId="57" applyNumberFormat="1" applyFont="1" applyFill="1" applyAlignment="1">
      <alignment/>
      <protection/>
    </xf>
    <xf numFmtId="1" fontId="6" fillId="0" borderId="10" xfId="59" applyNumberFormat="1" applyFont="1" applyFill="1" applyBorder="1" applyAlignment="1" applyProtection="1">
      <alignment horizontal="left"/>
      <protection/>
    </xf>
    <xf numFmtId="1" fontId="5" fillId="0" borderId="10" xfId="59" applyNumberFormat="1" applyFont="1" applyFill="1" applyBorder="1" applyAlignment="1" applyProtection="1">
      <alignment horizontal="right"/>
      <protection/>
    </xf>
    <xf numFmtId="1" fontId="5" fillId="0" borderId="0" xfId="59" applyNumberFormat="1" applyFont="1" applyFill="1" applyBorder="1" applyAlignment="1" applyProtection="1">
      <alignment horizontal="right"/>
      <protection/>
    </xf>
    <xf numFmtId="1" fontId="5" fillId="0" borderId="0" xfId="57" applyNumberFormat="1" applyFont="1" applyFill="1" applyAlignment="1" applyProtection="1">
      <alignment horizontal="left"/>
      <protection/>
    </xf>
    <xf numFmtId="1" fontId="5" fillId="0" borderId="0" xfId="57" applyNumberFormat="1" applyFont="1" applyFill="1" applyAlignment="1" applyProtection="1">
      <alignment horizontal="right"/>
      <protection/>
    </xf>
    <xf numFmtId="1" fontId="5" fillId="0" borderId="0" xfId="42" applyNumberFormat="1" applyFont="1" applyFill="1" applyAlignment="1" applyProtection="1">
      <alignment horizontal="right" wrapText="1"/>
      <protection/>
    </xf>
    <xf numFmtId="1" fontId="5" fillId="0" borderId="0" xfId="42" applyNumberFormat="1" applyFont="1" applyFill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 horizontal="right" wrapText="1"/>
      <protection/>
    </xf>
    <xf numFmtId="1" fontId="5" fillId="0" borderId="0" xfId="57" applyNumberFormat="1" applyFont="1" applyFill="1" applyBorder="1" applyAlignment="1" applyProtection="1">
      <alignment horizontal="right"/>
      <protection/>
    </xf>
    <xf numFmtId="1" fontId="5" fillId="0" borderId="0" xfId="57" applyNumberFormat="1" applyFont="1" applyFill="1" applyAlignment="1">
      <alignment horizontal="right"/>
      <protection/>
    </xf>
    <xf numFmtId="1" fontId="5" fillId="0" borderId="0" xfId="42" applyNumberFormat="1" applyFont="1" applyFill="1" applyAlignment="1">
      <alignment horizontal="right"/>
    </xf>
    <xf numFmtId="1" fontId="5" fillId="0" borderId="0" xfId="57" applyNumberFormat="1" applyFont="1" applyFill="1" applyBorder="1" applyAlignment="1">
      <alignment horizontal="right"/>
      <protection/>
    </xf>
    <xf numFmtId="1" fontId="5" fillId="0" borderId="12" xfId="57" applyNumberFormat="1" applyFont="1" applyFill="1" applyBorder="1" applyAlignment="1" applyProtection="1">
      <alignment horizontal="right"/>
      <protection/>
    </xf>
    <xf numFmtId="1" fontId="5" fillId="0" borderId="12" xfId="42" applyNumberFormat="1" applyFont="1" applyFill="1" applyBorder="1" applyAlignment="1" applyProtection="1">
      <alignment horizontal="right" wrapText="1"/>
      <protection/>
    </xf>
    <xf numFmtId="1" fontId="5" fillId="0" borderId="0" xfId="42" applyNumberFormat="1" applyFont="1" applyFill="1" applyAlignment="1">
      <alignment horizontal="right" wrapText="1"/>
    </xf>
    <xf numFmtId="1" fontId="5" fillId="0" borderId="0" xfId="61" applyNumberFormat="1" applyFont="1" applyFill="1" applyBorder="1" applyAlignment="1">
      <alignment horizontal="right"/>
      <protection/>
    </xf>
    <xf numFmtId="1" fontId="5" fillId="0" borderId="0" xfId="61" applyNumberFormat="1" applyFont="1" applyFill="1" applyAlignment="1">
      <alignment horizontal="right"/>
      <protection/>
    </xf>
    <xf numFmtId="1" fontId="5" fillId="0" borderId="0" xfId="61" applyNumberFormat="1" applyFont="1" applyFill="1" applyBorder="1" applyAlignment="1" applyProtection="1">
      <alignment horizontal="right"/>
      <protection/>
    </xf>
    <xf numFmtId="1" fontId="5" fillId="0" borderId="0" xfId="61" applyNumberFormat="1" applyFont="1" applyFill="1" applyAlignment="1" applyProtection="1">
      <alignment horizontal="right"/>
      <protection/>
    </xf>
    <xf numFmtId="185" fontId="4" fillId="0" borderId="0" xfId="57" applyNumberFormat="1" applyFont="1" applyFill="1" applyBorder="1" applyAlignment="1" applyProtection="1">
      <alignment horizontal="center"/>
      <protection/>
    </xf>
    <xf numFmtId="185" fontId="4" fillId="0" borderId="0" xfId="57" applyNumberFormat="1" applyFont="1" applyFill="1" applyAlignment="1" applyProtection="1">
      <alignment horizontal="center"/>
      <protection/>
    </xf>
    <xf numFmtId="185" fontId="5" fillId="0" borderId="0" xfId="57" applyNumberFormat="1" applyFont="1" applyFill="1">
      <alignment/>
      <protection/>
    </xf>
    <xf numFmtId="185" fontId="5" fillId="0" borderId="0" xfId="57" applyNumberFormat="1" applyFont="1" applyFill="1" applyAlignment="1">
      <alignment/>
      <protection/>
    </xf>
    <xf numFmtId="185" fontId="7" fillId="0" borderId="10" xfId="59" applyNumberFormat="1" applyFont="1" applyFill="1" applyBorder="1" applyAlignment="1" applyProtection="1">
      <alignment horizontal="right"/>
      <protection/>
    </xf>
    <xf numFmtId="185" fontId="5" fillId="0" borderId="10" xfId="59" applyNumberFormat="1" applyFont="1" applyFill="1" applyBorder="1" applyAlignment="1" applyProtection="1">
      <alignment horizontal="right"/>
      <protection/>
    </xf>
    <xf numFmtId="185" fontId="5" fillId="0" borderId="0" xfId="59" applyNumberFormat="1" applyFont="1" applyFill="1" applyBorder="1" applyAlignment="1" applyProtection="1">
      <alignment horizontal="right"/>
      <protection/>
    </xf>
    <xf numFmtId="185" fontId="5" fillId="0" borderId="0" xfId="57" applyNumberFormat="1" applyFont="1" applyFill="1" applyAlignment="1" applyProtection="1">
      <alignment horizontal="center"/>
      <protection/>
    </xf>
    <xf numFmtId="185" fontId="5" fillId="0" borderId="0" xfId="57" applyNumberFormat="1" applyFont="1" applyFill="1" applyAlignment="1" applyProtection="1">
      <alignment horizontal="right"/>
      <protection/>
    </xf>
    <xf numFmtId="185" fontId="5" fillId="0" borderId="0" xfId="42" applyNumberFormat="1" applyFont="1" applyFill="1" applyAlignment="1" applyProtection="1">
      <alignment horizontal="right" wrapText="1"/>
      <protection/>
    </xf>
    <xf numFmtId="185" fontId="5" fillId="0" borderId="11" xfId="42" applyNumberFormat="1" applyFont="1" applyFill="1" applyBorder="1" applyAlignment="1" applyProtection="1">
      <alignment horizontal="right" wrapText="1"/>
      <protection/>
    </xf>
    <xf numFmtId="185" fontId="5" fillId="0" borderId="0" xfId="57" applyNumberFormat="1" applyFont="1" applyFill="1" applyBorder="1" applyAlignment="1" applyProtection="1">
      <alignment horizontal="right"/>
      <protection/>
    </xf>
    <xf numFmtId="185" fontId="5" fillId="0" borderId="0" xfId="42" applyNumberFormat="1" applyFont="1" applyFill="1" applyBorder="1" applyAlignment="1" applyProtection="1">
      <alignment horizontal="right" wrapText="1"/>
      <protection/>
    </xf>
    <xf numFmtId="185" fontId="5" fillId="0" borderId="10" xfId="42" applyNumberFormat="1" applyFont="1" applyFill="1" applyBorder="1" applyAlignment="1" applyProtection="1">
      <alignment horizontal="right" wrapText="1"/>
      <protection/>
    </xf>
    <xf numFmtId="185" fontId="5" fillId="0" borderId="0" xfId="57" applyNumberFormat="1" applyFont="1" applyFill="1" applyAlignment="1">
      <alignment horizontal="right"/>
      <protection/>
    </xf>
    <xf numFmtId="185" fontId="5" fillId="0" borderId="0" xfId="42" applyNumberFormat="1" applyFont="1" applyFill="1" applyAlignment="1">
      <alignment horizontal="right"/>
    </xf>
    <xf numFmtId="185" fontId="5" fillId="0" borderId="0" xfId="57" applyNumberFormat="1" applyFont="1" applyFill="1" applyBorder="1" applyAlignment="1">
      <alignment horizontal="right"/>
      <protection/>
    </xf>
    <xf numFmtId="185" fontId="5" fillId="0" borderId="12" xfId="57" applyNumberFormat="1" applyFont="1" applyFill="1" applyBorder="1" applyAlignment="1" applyProtection="1">
      <alignment horizontal="right"/>
      <protection/>
    </xf>
    <xf numFmtId="185" fontId="5" fillId="0" borderId="12" xfId="42" applyNumberFormat="1" applyFont="1" applyFill="1" applyBorder="1" applyAlignment="1" applyProtection="1">
      <alignment horizontal="right" wrapText="1"/>
      <protection/>
    </xf>
    <xf numFmtId="185" fontId="5" fillId="0" borderId="0" xfId="61" applyNumberFormat="1" applyFont="1" applyFill="1" applyBorder="1" applyAlignment="1">
      <alignment horizontal="right"/>
      <protection/>
    </xf>
    <xf numFmtId="185" fontId="5" fillId="0" borderId="0" xfId="61" applyNumberFormat="1" applyFont="1" applyFill="1" applyAlignment="1">
      <alignment horizontal="right"/>
      <protection/>
    </xf>
    <xf numFmtId="185" fontId="5" fillId="0" borderId="0" xfId="61" applyNumberFormat="1" applyFont="1" applyFill="1" applyBorder="1" applyAlignment="1" applyProtection="1">
      <alignment horizontal="right"/>
      <protection/>
    </xf>
    <xf numFmtId="185" fontId="5" fillId="0" borderId="0" xfId="61" applyNumberFormat="1" applyFont="1" applyFill="1" applyAlignment="1" applyProtection="1">
      <alignment horizontal="right"/>
      <protection/>
    </xf>
    <xf numFmtId="185" fontId="5" fillId="0" borderId="0" xfId="42" applyNumberFormat="1" applyFont="1" applyFill="1" applyAlignment="1">
      <alignment horizontal="right" wrapText="1"/>
    </xf>
    <xf numFmtId="171" fontId="5" fillId="0" borderId="11" xfId="42" applyFont="1" applyFill="1" applyBorder="1" applyAlignment="1" applyProtection="1">
      <alignment horizontal="right"/>
      <protection/>
    </xf>
    <xf numFmtId="0" fontId="5" fillId="0" borderId="10" xfId="42" applyNumberFormat="1" applyFont="1" applyFill="1" applyBorder="1" applyAlignment="1">
      <alignment horizontal="right" wrapText="1"/>
    </xf>
    <xf numFmtId="0" fontId="5" fillId="0" borderId="0" xfId="57" applyNumberFormat="1" applyFont="1" applyFill="1" applyAlignment="1" applyProtection="1">
      <alignment horizontal="right" wrapText="1"/>
      <protection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>
      <alignment horizontal="right" wrapText="1"/>
    </xf>
    <xf numFmtId="0" fontId="5" fillId="0" borderId="0" xfId="57" applyNumberFormat="1" applyFont="1" applyFill="1" applyAlignment="1">
      <alignment horizontal="right" wrapText="1"/>
      <protection/>
    </xf>
    <xf numFmtId="0" fontId="5" fillId="0" borderId="11" xfId="57" applyNumberFormat="1" applyFont="1" applyFill="1" applyBorder="1" applyAlignment="1" applyProtection="1">
      <alignment horizontal="right" wrapText="1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178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1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>
      <alignment horizontal="right" wrapText="1"/>
      <protection/>
    </xf>
    <xf numFmtId="0" fontId="5" fillId="0" borderId="10" xfId="57" applyNumberFormat="1" applyFont="1" applyFill="1" applyBorder="1" applyAlignment="1" applyProtection="1">
      <alignment horizontal="right"/>
      <protection/>
    </xf>
    <xf numFmtId="0" fontId="5" fillId="0" borderId="10" xfId="42" applyNumberFormat="1" applyFont="1" applyFill="1" applyBorder="1" applyAlignment="1" applyProtection="1">
      <alignment wrapText="1"/>
      <protection/>
    </xf>
    <xf numFmtId="0" fontId="5" fillId="0" borderId="0" xfId="61" applyNumberFormat="1" applyFont="1" applyFill="1" applyBorder="1" applyAlignment="1">
      <alignment horizontal="right" wrapText="1"/>
      <protection/>
    </xf>
    <xf numFmtId="178" fontId="5" fillId="0" borderId="10" xfId="61" applyNumberFormat="1" applyFont="1" applyFill="1" applyBorder="1" applyAlignment="1">
      <alignment horizontal="right" vertical="top" wrapText="1"/>
      <protection/>
    </xf>
    <xf numFmtId="0" fontId="5" fillId="0" borderId="0" xfId="61" applyNumberFormat="1" applyFont="1" applyFill="1" applyAlignment="1">
      <alignment/>
      <protection/>
    </xf>
    <xf numFmtId="178" fontId="5" fillId="0" borderId="0" xfId="62" applyNumberFormat="1" applyFont="1" applyFill="1" applyBorder="1" applyAlignment="1">
      <alignment horizontal="right" vertical="top" wrapText="1"/>
      <protection/>
    </xf>
    <xf numFmtId="0" fontId="5" fillId="0" borderId="11" xfId="61" applyNumberFormat="1" applyFont="1" applyFill="1" applyBorder="1" applyAlignment="1" applyProtection="1">
      <alignment horizontal="right"/>
      <protection/>
    </xf>
    <xf numFmtId="1" fontId="5" fillId="0" borderId="10" xfId="42" applyNumberFormat="1" applyFont="1" applyFill="1" applyBorder="1" applyAlignment="1" applyProtection="1">
      <alignment horizontal="right" wrapText="1"/>
      <protection/>
    </xf>
    <xf numFmtId="0" fontId="5" fillId="0" borderId="10" xfId="57" applyNumberFormat="1" applyFont="1" applyFill="1" applyBorder="1" applyAlignment="1">
      <alignment horizontal="right" wrapText="1"/>
      <protection/>
    </xf>
    <xf numFmtId="0" fontId="5" fillId="0" borderId="10" xfId="58" applyNumberFormat="1" applyFont="1" applyFill="1" applyBorder="1" applyAlignment="1" applyProtection="1">
      <alignment horizontal="right" wrapText="1"/>
      <protection/>
    </xf>
    <xf numFmtId="173" fontId="5" fillId="0" borderId="10" xfId="61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Border="1" applyAlignment="1">
      <alignment/>
    </xf>
    <xf numFmtId="185" fontId="5" fillId="0" borderId="0" xfId="42" applyNumberFormat="1" applyFont="1" applyFill="1" applyBorder="1" applyAlignment="1">
      <alignment horizontal="right" wrapText="1"/>
    </xf>
    <xf numFmtId="0" fontId="4" fillId="0" borderId="10" xfId="57" applyFont="1" applyFill="1" applyBorder="1" applyAlignment="1">
      <alignment vertical="top" wrapText="1"/>
      <protection/>
    </xf>
    <xf numFmtId="0" fontId="5" fillId="0" borderId="10" xfId="42" applyNumberFormat="1" applyFont="1" applyFill="1" applyBorder="1" applyAlignment="1">
      <alignment/>
    </xf>
    <xf numFmtId="1" fontId="5" fillId="0" borderId="10" xfId="42" applyNumberFormat="1" applyFont="1" applyFill="1" applyBorder="1" applyAlignment="1">
      <alignment horizontal="right" wrapText="1"/>
    </xf>
    <xf numFmtId="185" fontId="5" fillId="0" borderId="10" xfId="42" applyNumberFormat="1" applyFont="1" applyFill="1" applyBorder="1" applyAlignment="1">
      <alignment horizontal="right" wrapText="1"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12" xfId="59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 for 03-04_Dem7" xfId="58"/>
    <cellStyle name="Normal_BUDGET-2000" xfId="59"/>
    <cellStyle name="Normal_budgetDocNIC02-03" xfId="60"/>
    <cellStyle name="Normal_DEMAND17" xfId="61"/>
    <cellStyle name="Normal_DEMAND17_Dem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Bud-Docu\Budget%202003-04$\budget%20for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 transitionEvaluation="1" transitionEntry="1"/>
  <dimension ref="A1:L507"/>
  <sheetViews>
    <sheetView tabSelected="1" view="pageBreakPreview" zoomScaleNormal="85" zoomScaleSheetLayoutView="100" zoomScalePageLayoutView="0" workbookViewId="0" topLeftCell="A5">
      <selection activeCell="G21" sqref="G21"/>
    </sheetView>
  </sheetViews>
  <sheetFormatPr defaultColWidth="12.421875" defaultRowHeight="12.75"/>
  <cols>
    <col min="1" max="1" width="6.421875" style="56" customWidth="1"/>
    <col min="2" max="2" width="8.140625" style="57" customWidth="1"/>
    <col min="3" max="3" width="34.57421875" style="58" customWidth="1"/>
    <col min="4" max="4" width="8.57421875" style="12" customWidth="1"/>
    <col min="5" max="5" width="9.421875" style="12" customWidth="1"/>
    <col min="6" max="6" width="8.421875" style="8" customWidth="1"/>
    <col min="7" max="7" width="8.57421875" style="8" customWidth="1"/>
    <col min="8" max="8" width="8.57421875" style="14" customWidth="1"/>
    <col min="9" max="9" width="8.421875" style="14" customWidth="1"/>
    <col min="10" max="10" width="8.57421875" style="152" customWidth="1"/>
    <col min="11" max="11" width="9.140625" style="12" customWidth="1"/>
    <col min="12" max="12" width="8.421875" style="176" customWidth="1"/>
    <col min="13" max="16384" width="12.421875" style="8" customWidth="1"/>
  </cols>
  <sheetData>
    <row r="1" spans="1:12" ht="13.5" customHeight="1">
      <c r="A1" s="53"/>
      <c r="B1" s="54"/>
      <c r="C1" s="55"/>
      <c r="D1" s="1"/>
      <c r="E1" s="1" t="s">
        <v>0</v>
      </c>
      <c r="F1" s="2"/>
      <c r="G1" s="3"/>
      <c r="H1" s="1"/>
      <c r="I1" s="1"/>
      <c r="J1" s="150"/>
      <c r="K1" s="1"/>
      <c r="L1" s="174"/>
    </row>
    <row r="2" spans="1:12" ht="13.5" customHeight="1">
      <c r="A2" s="53"/>
      <c r="B2" s="54"/>
      <c r="C2" s="55"/>
      <c r="D2" s="4" t="s">
        <v>203</v>
      </c>
      <c r="E2" s="4"/>
      <c r="F2" s="5"/>
      <c r="G2" s="3"/>
      <c r="H2" s="1"/>
      <c r="I2" s="1"/>
      <c r="J2" s="150"/>
      <c r="K2" s="1"/>
      <c r="L2" s="174"/>
    </row>
    <row r="3" spans="1:12" ht="13.5" customHeight="1">
      <c r="A3" s="53"/>
      <c r="B3" s="54"/>
      <c r="C3" s="55"/>
      <c r="D3" s="1"/>
      <c r="E3" s="1"/>
      <c r="F3" s="2"/>
      <c r="G3" s="3"/>
      <c r="H3" s="1"/>
      <c r="I3" s="1"/>
      <c r="J3" s="150"/>
      <c r="K3" s="1"/>
      <c r="L3" s="174"/>
    </row>
    <row r="4" spans="4:12" ht="12.75">
      <c r="D4" s="6" t="s">
        <v>192</v>
      </c>
      <c r="E4" s="7">
        <v>2059</v>
      </c>
      <c r="F4" s="8" t="s">
        <v>1</v>
      </c>
      <c r="H4" s="9"/>
      <c r="I4" s="9"/>
      <c r="J4" s="151"/>
      <c r="K4" s="9"/>
      <c r="L4" s="175"/>
    </row>
    <row r="5" spans="4:12" ht="12.75">
      <c r="D5" s="10" t="s">
        <v>193</v>
      </c>
      <c r="E5" s="9">
        <v>2202</v>
      </c>
      <c r="F5" s="11" t="s">
        <v>18</v>
      </c>
      <c r="H5" s="9"/>
      <c r="I5" s="9"/>
      <c r="J5" s="151"/>
      <c r="K5" s="9"/>
      <c r="L5" s="175"/>
    </row>
    <row r="6" spans="3:12" ht="12.75">
      <c r="C6" s="59"/>
      <c r="D6" s="9"/>
      <c r="E6" s="9">
        <v>2203</v>
      </c>
      <c r="F6" s="11" t="s">
        <v>2</v>
      </c>
      <c r="H6" s="9"/>
      <c r="I6" s="9"/>
      <c r="J6" s="151"/>
      <c r="K6" s="9"/>
      <c r="L6" s="175"/>
    </row>
    <row r="7" spans="2:12" ht="12.75">
      <c r="B7" s="54"/>
      <c r="C7" s="60"/>
      <c r="D7" s="10" t="s">
        <v>194</v>
      </c>
      <c r="F7" s="12"/>
      <c r="G7" s="12"/>
      <c r="H7" s="9"/>
      <c r="I7" s="9"/>
      <c r="J7" s="151"/>
      <c r="K7" s="9"/>
      <c r="L7" s="175"/>
    </row>
    <row r="8" spans="4:12" ht="12.75">
      <c r="D8" s="10" t="s">
        <v>3</v>
      </c>
      <c r="E8" s="9">
        <v>4202</v>
      </c>
      <c r="F8" s="13" t="s">
        <v>4</v>
      </c>
      <c r="G8" s="12"/>
      <c r="H8" s="9"/>
      <c r="I8" s="9"/>
      <c r="J8" s="151"/>
      <c r="K8" s="9"/>
      <c r="L8" s="175"/>
    </row>
    <row r="9" spans="1:12" ht="12.75">
      <c r="A9" s="61" t="s">
        <v>362</v>
      </c>
      <c r="B9" s="54"/>
      <c r="C9" s="59"/>
      <c r="D9" s="9"/>
      <c r="F9" s="12"/>
      <c r="G9" s="9"/>
      <c r="H9" s="9"/>
      <c r="I9" s="9"/>
      <c r="J9" s="151"/>
      <c r="K9" s="9"/>
      <c r="L9" s="175"/>
    </row>
    <row r="10" spans="4:9" ht="12.75">
      <c r="D10" s="14"/>
      <c r="E10" s="9" t="s">
        <v>195</v>
      </c>
      <c r="F10" s="9" t="s">
        <v>196</v>
      </c>
      <c r="G10" s="9" t="s">
        <v>12</v>
      </c>
      <c r="H10" s="12"/>
      <c r="I10" s="12"/>
    </row>
    <row r="11" spans="4:9" ht="12.75">
      <c r="D11" s="15" t="s">
        <v>5</v>
      </c>
      <c r="E11" s="7">
        <f>L345</f>
        <v>3603794</v>
      </c>
      <c r="F11" s="1">
        <f>L501</f>
        <v>424500</v>
      </c>
      <c r="G11" s="7">
        <f>F11+E11</f>
        <v>4028294</v>
      </c>
      <c r="H11" s="12"/>
      <c r="I11" s="12"/>
    </row>
    <row r="12" spans="1:12" s="63" customFormat="1" ht="12.75">
      <c r="A12" s="61" t="s">
        <v>176</v>
      </c>
      <c r="B12" s="62"/>
      <c r="D12" s="16"/>
      <c r="E12" s="16"/>
      <c r="F12" s="16"/>
      <c r="G12" s="16"/>
      <c r="H12" s="16"/>
      <c r="I12" s="16"/>
      <c r="J12" s="153"/>
      <c r="K12" s="16"/>
      <c r="L12" s="177"/>
    </row>
    <row r="13" spans="1:12" ht="13.5">
      <c r="A13" s="64"/>
      <c r="B13" s="65"/>
      <c r="C13" s="66"/>
      <c r="D13" s="17"/>
      <c r="E13" s="17"/>
      <c r="F13" s="17"/>
      <c r="G13" s="17"/>
      <c r="H13" s="18"/>
      <c r="I13" s="19"/>
      <c r="J13" s="154"/>
      <c r="K13" s="19"/>
      <c r="L13" s="178" t="s">
        <v>269</v>
      </c>
    </row>
    <row r="14" spans="1:12" s="68" customFormat="1" ht="12.75">
      <c r="A14" s="141"/>
      <c r="B14" s="142"/>
      <c r="C14" s="143"/>
      <c r="D14" s="227" t="s">
        <v>6</v>
      </c>
      <c r="E14" s="227"/>
      <c r="F14" s="226" t="s">
        <v>7</v>
      </c>
      <c r="G14" s="226"/>
      <c r="H14" s="226" t="s">
        <v>8</v>
      </c>
      <c r="I14" s="226"/>
      <c r="J14" s="226" t="s">
        <v>7</v>
      </c>
      <c r="K14" s="226"/>
      <c r="L14" s="226"/>
    </row>
    <row r="15" spans="1:12" s="68" customFormat="1" ht="12.75">
      <c r="A15" s="144"/>
      <c r="B15" s="145"/>
      <c r="C15" s="143" t="s">
        <v>9</v>
      </c>
      <c r="D15" s="226" t="s">
        <v>248</v>
      </c>
      <c r="E15" s="226"/>
      <c r="F15" s="226" t="s">
        <v>279</v>
      </c>
      <c r="G15" s="226"/>
      <c r="H15" s="226" t="s">
        <v>279</v>
      </c>
      <c r="I15" s="226"/>
      <c r="J15" s="226" t="s">
        <v>361</v>
      </c>
      <c r="K15" s="226"/>
      <c r="L15" s="226"/>
    </row>
    <row r="16" spans="1:12" s="68" customFormat="1" ht="12.75">
      <c r="A16" s="146"/>
      <c r="B16" s="147"/>
      <c r="C16" s="148"/>
      <c r="D16" s="20" t="s">
        <v>10</v>
      </c>
      <c r="E16" s="20" t="s">
        <v>11</v>
      </c>
      <c r="F16" s="20" t="s">
        <v>10</v>
      </c>
      <c r="G16" s="20" t="s">
        <v>11</v>
      </c>
      <c r="H16" s="20" t="s">
        <v>10</v>
      </c>
      <c r="I16" s="20" t="s">
        <v>11</v>
      </c>
      <c r="J16" s="155" t="s">
        <v>10</v>
      </c>
      <c r="K16" s="20" t="s">
        <v>11</v>
      </c>
      <c r="L16" s="179" t="s">
        <v>12</v>
      </c>
    </row>
    <row r="17" spans="1:12" s="68" customFormat="1" ht="13.5" customHeight="1">
      <c r="A17" s="69"/>
      <c r="B17" s="70"/>
      <c r="C17" s="67"/>
      <c r="D17" s="21"/>
      <c r="E17" s="21"/>
      <c r="F17" s="21"/>
      <c r="G17" s="21"/>
      <c r="H17" s="120"/>
      <c r="I17" s="120"/>
      <c r="J17" s="156"/>
      <c r="K17" s="21"/>
      <c r="L17" s="180"/>
    </row>
    <row r="18" spans="3:12" ht="12.75">
      <c r="C18" s="71" t="s">
        <v>13</v>
      </c>
      <c r="D18" s="13"/>
      <c r="E18" s="13"/>
      <c r="F18" s="13"/>
      <c r="G18" s="13"/>
      <c r="H18" s="121"/>
      <c r="I18" s="121"/>
      <c r="J18" s="157"/>
      <c r="K18" s="13"/>
      <c r="L18" s="181"/>
    </row>
    <row r="19" spans="1:12" ht="12.75">
      <c r="A19" s="56" t="s">
        <v>14</v>
      </c>
      <c r="B19" s="72">
        <v>2059</v>
      </c>
      <c r="C19" s="73" t="s">
        <v>1</v>
      </c>
      <c r="D19" s="13"/>
      <c r="E19" s="13"/>
      <c r="F19" s="13"/>
      <c r="G19" s="13"/>
      <c r="H19" s="121"/>
      <c r="I19" s="121"/>
      <c r="J19" s="157"/>
      <c r="K19" s="13"/>
      <c r="L19" s="181"/>
    </row>
    <row r="20" spans="1:12" ht="12.75">
      <c r="A20" s="64"/>
      <c r="B20" s="74">
        <v>60</v>
      </c>
      <c r="C20" s="75" t="s">
        <v>15</v>
      </c>
      <c r="D20" s="10"/>
      <c r="E20" s="10"/>
      <c r="F20" s="10"/>
      <c r="G20" s="10"/>
      <c r="H20" s="122"/>
      <c r="I20" s="122"/>
      <c r="J20" s="158"/>
      <c r="K20" s="10"/>
      <c r="L20" s="182"/>
    </row>
    <row r="21" spans="1:12" ht="12.75">
      <c r="A21" s="64"/>
      <c r="B21" s="76">
        <v>60.053</v>
      </c>
      <c r="C21" s="73" t="s">
        <v>16</v>
      </c>
      <c r="D21" s="10"/>
      <c r="E21" s="10"/>
      <c r="F21" s="10"/>
      <c r="G21" s="10"/>
      <c r="H21" s="122"/>
      <c r="I21" s="122"/>
      <c r="J21" s="158"/>
      <c r="K21" s="10"/>
      <c r="L21" s="182"/>
    </row>
    <row r="22" spans="1:12" ht="12.75">
      <c r="A22" s="64"/>
      <c r="B22" s="77">
        <v>60</v>
      </c>
      <c r="C22" s="78" t="s">
        <v>208</v>
      </c>
      <c r="D22" s="10"/>
      <c r="E22" s="10"/>
      <c r="F22" s="10"/>
      <c r="G22" s="10"/>
      <c r="H22" s="122"/>
      <c r="I22" s="122"/>
      <c r="J22" s="158"/>
      <c r="K22" s="10"/>
      <c r="L22" s="182"/>
    </row>
    <row r="23" spans="1:12" ht="25.5">
      <c r="A23" s="64"/>
      <c r="B23" s="77">
        <v>77</v>
      </c>
      <c r="C23" s="75" t="s">
        <v>191</v>
      </c>
      <c r="D23" s="10"/>
      <c r="E23" s="10"/>
      <c r="F23" s="10"/>
      <c r="G23" s="10"/>
      <c r="H23" s="122"/>
      <c r="I23" s="122"/>
      <c r="J23" s="158"/>
      <c r="K23" s="10"/>
      <c r="L23" s="182"/>
    </row>
    <row r="24" spans="1:12" ht="12.75">
      <c r="A24" s="64"/>
      <c r="B24" s="77" t="s">
        <v>172</v>
      </c>
      <c r="C24" s="78" t="s">
        <v>170</v>
      </c>
      <c r="D24" s="22">
        <v>0</v>
      </c>
      <c r="E24" s="23">
        <v>2229</v>
      </c>
      <c r="F24" s="23">
        <v>1000</v>
      </c>
      <c r="G24" s="23">
        <v>1461</v>
      </c>
      <c r="H24" s="23">
        <v>1000</v>
      </c>
      <c r="I24" s="200">
        <v>1461</v>
      </c>
      <c r="J24" s="23">
        <v>2656</v>
      </c>
      <c r="K24" s="23">
        <f>1461+730</f>
        <v>2191</v>
      </c>
      <c r="L24" s="23">
        <f>SUM(J24:K24)</f>
        <v>4847</v>
      </c>
    </row>
    <row r="25" spans="1:12" ht="12.75">
      <c r="A25" s="64" t="s">
        <v>12</v>
      </c>
      <c r="B25" s="77">
        <v>60</v>
      </c>
      <c r="C25" s="78" t="s">
        <v>208</v>
      </c>
      <c r="D25" s="24">
        <f aca="true" t="shared" si="0" ref="D25:L25">D24</f>
        <v>0</v>
      </c>
      <c r="E25" s="25">
        <f t="shared" si="0"/>
        <v>2229</v>
      </c>
      <c r="F25" s="25">
        <f t="shared" si="0"/>
        <v>1000</v>
      </c>
      <c r="G25" s="25">
        <f t="shared" si="0"/>
        <v>1461</v>
      </c>
      <c r="H25" s="25">
        <f t="shared" si="0"/>
        <v>1000</v>
      </c>
      <c r="I25" s="25">
        <f t="shared" si="0"/>
        <v>1461</v>
      </c>
      <c r="J25" s="25">
        <f t="shared" si="0"/>
        <v>2656</v>
      </c>
      <c r="K25" s="25">
        <f>K24</f>
        <v>2191</v>
      </c>
      <c r="L25" s="25">
        <f t="shared" si="0"/>
        <v>4847</v>
      </c>
    </row>
    <row r="26" spans="1:12" ht="13.5" customHeight="1">
      <c r="A26" s="64"/>
      <c r="B26" s="76"/>
      <c r="C26" s="73"/>
      <c r="D26" s="26"/>
      <c r="E26" s="10"/>
      <c r="F26" s="27"/>
      <c r="G26" s="10"/>
      <c r="H26" s="124"/>
      <c r="I26" s="122"/>
      <c r="J26" s="160"/>
      <c r="K26" s="10"/>
      <c r="L26" s="182"/>
    </row>
    <row r="27" spans="1:12" ht="12.75">
      <c r="A27" s="64"/>
      <c r="B27" s="77">
        <v>61</v>
      </c>
      <c r="C27" s="78" t="s">
        <v>169</v>
      </c>
      <c r="D27" s="26"/>
      <c r="E27" s="10"/>
      <c r="F27" s="27"/>
      <c r="G27" s="10"/>
      <c r="H27" s="124"/>
      <c r="I27" s="122"/>
      <c r="J27" s="160"/>
      <c r="K27" s="10"/>
      <c r="L27" s="182"/>
    </row>
    <row r="28" spans="1:12" ht="25.5">
      <c r="A28" s="79"/>
      <c r="B28" s="77">
        <v>77</v>
      </c>
      <c r="C28" s="75" t="s">
        <v>17</v>
      </c>
      <c r="D28" s="28"/>
      <c r="E28" s="29"/>
      <c r="F28" s="30"/>
      <c r="G28" s="29"/>
      <c r="H28" s="125"/>
      <c r="I28" s="42"/>
      <c r="J28" s="161"/>
      <c r="K28" s="29"/>
      <c r="L28" s="185"/>
    </row>
    <row r="29" spans="1:12" ht="12.75">
      <c r="A29" s="79"/>
      <c r="B29" s="77" t="s">
        <v>173</v>
      </c>
      <c r="C29" s="75" t="s">
        <v>171</v>
      </c>
      <c r="D29" s="31">
        <v>0</v>
      </c>
      <c r="E29" s="32">
        <v>499</v>
      </c>
      <c r="F29" s="31">
        <v>0</v>
      </c>
      <c r="G29" s="32">
        <v>500</v>
      </c>
      <c r="H29" s="31">
        <v>0</v>
      </c>
      <c r="I29" s="201">
        <v>500</v>
      </c>
      <c r="J29" s="31">
        <v>0</v>
      </c>
      <c r="K29" s="32">
        <v>500</v>
      </c>
      <c r="L29" s="32">
        <f>SUM(J29:K29)</f>
        <v>500</v>
      </c>
    </row>
    <row r="30" spans="1:12" ht="12.75">
      <c r="A30" s="79"/>
      <c r="B30" s="77" t="s">
        <v>174</v>
      </c>
      <c r="C30" s="75" t="s">
        <v>25</v>
      </c>
      <c r="D30" s="32">
        <v>3126</v>
      </c>
      <c r="E30" s="32">
        <v>7282</v>
      </c>
      <c r="F30" s="31">
        <v>0</v>
      </c>
      <c r="G30" s="32">
        <v>7957</v>
      </c>
      <c r="H30" s="31">
        <v>0</v>
      </c>
      <c r="I30" s="201">
        <v>7957</v>
      </c>
      <c r="J30" s="31">
        <v>0</v>
      </c>
      <c r="K30" s="32">
        <v>7957</v>
      </c>
      <c r="L30" s="32">
        <f>SUM(J30:K30)</f>
        <v>7957</v>
      </c>
    </row>
    <row r="31" spans="1:12" ht="25.5">
      <c r="A31" s="79" t="s">
        <v>12</v>
      </c>
      <c r="B31" s="77">
        <v>77</v>
      </c>
      <c r="C31" s="75" t="s">
        <v>17</v>
      </c>
      <c r="D31" s="25">
        <f aca="true" t="shared" si="1" ref="D31:L31">SUM(D29:D30)</f>
        <v>3126</v>
      </c>
      <c r="E31" s="25">
        <f t="shared" si="1"/>
        <v>7781</v>
      </c>
      <c r="F31" s="24">
        <f t="shared" si="1"/>
        <v>0</v>
      </c>
      <c r="G31" s="25">
        <f t="shared" si="1"/>
        <v>8457</v>
      </c>
      <c r="H31" s="24">
        <f t="shared" si="1"/>
        <v>0</v>
      </c>
      <c r="I31" s="25">
        <f t="shared" si="1"/>
        <v>8457</v>
      </c>
      <c r="J31" s="24">
        <f t="shared" si="1"/>
        <v>0</v>
      </c>
      <c r="K31" s="25">
        <f>SUM(K29:K30)</f>
        <v>8457</v>
      </c>
      <c r="L31" s="25">
        <f t="shared" si="1"/>
        <v>8457</v>
      </c>
    </row>
    <row r="32" spans="1:12" s="82" customFormat="1" ht="12.75">
      <c r="A32" s="79" t="s">
        <v>12</v>
      </c>
      <c r="B32" s="140">
        <v>60.053</v>
      </c>
      <c r="C32" s="73" t="s">
        <v>16</v>
      </c>
      <c r="D32" s="25">
        <f>D25+D31</f>
        <v>3126</v>
      </c>
      <c r="E32" s="25">
        <f aca="true" t="shared" si="2" ref="E32:L32">E25+E31</f>
        <v>10010</v>
      </c>
      <c r="F32" s="25">
        <f t="shared" si="2"/>
        <v>1000</v>
      </c>
      <c r="G32" s="25">
        <f t="shared" si="2"/>
        <v>9918</v>
      </c>
      <c r="H32" s="25">
        <f t="shared" si="2"/>
        <v>1000</v>
      </c>
      <c r="I32" s="25">
        <f t="shared" si="2"/>
        <v>9918</v>
      </c>
      <c r="J32" s="25">
        <f t="shared" si="2"/>
        <v>2656</v>
      </c>
      <c r="K32" s="25">
        <f t="shared" si="2"/>
        <v>10648</v>
      </c>
      <c r="L32" s="25">
        <f t="shared" si="2"/>
        <v>13304</v>
      </c>
    </row>
    <row r="33" spans="1:12" s="82" customFormat="1" ht="12.75">
      <c r="A33" s="79" t="s">
        <v>12</v>
      </c>
      <c r="B33" s="83">
        <v>60</v>
      </c>
      <c r="C33" s="75" t="s">
        <v>15</v>
      </c>
      <c r="D33" s="25">
        <f aca="true" t="shared" si="3" ref="D33:L34">D32</f>
        <v>3126</v>
      </c>
      <c r="E33" s="25">
        <f t="shared" si="3"/>
        <v>10010</v>
      </c>
      <c r="F33" s="25">
        <f t="shared" si="3"/>
        <v>1000</v>
      </c>
      <c r="G33" s="25">
        <f t="shared" si="3"/>
        <v>9918</v>
      </c>
      <c r="H33" s="25">
        <f t="shared" si="3"/>
        <v>1000</v>
      </c>
      <c r="I33" s="25">
        <f t="shared" si="3"/>
        <v>9918</v>
      </c>
      <c r="J33" s="25">
        <f t="shared" si="3"/>
        <v>2656</v>
      </c>
      <c r="K33" s="25">
        <f>K32</f>
        <v>10648</v>
      </c>
      <c r="L33" s="25">
        <f t="shared" si="3"/>
        <v>13304</v>
      </c>
    </row>
    <row r="34" spans="1:12" ht="12.75">
      <c r="A34" s="91" t="s">
        <v>12</v>
      </c>
      <c r="B34" s="111">
        <v>2059</v>
      </c>
      <c r="C34" s="112" t="s">
        <v>1</v>
      </c>
      <c r="D34" s="25">
        <f t="shared" si="3"/>
        <v>3126</v>
      </c>
      <c r="E34" s="25">
        <f t="shared" si="3"/>
        <v>10010</v>
      </c>
      <c r="F34" s="25">
        <f t="shared" si="3"/>
        <v>1000</v>
      </c>
      <c r="G34" s="25">
        <f t="shared" si="3"/>
        <v>9918</v>
      </c>
      <c r="H34" s="25">
        <f t="shared" si="3"/>
        <v>1000</v>
      </c>
      <c r="I34" s="25">
        <f t="shared" si="3"/>
        <v>9918</v>
      </c>
      <c r="J34" s="25">
        <f t="shared" si="3"/>
        <v>2656</v>
      </c>
      <c r="K34" s="25">
        <f>K33</f>
        <v>10648</v>
      </c>
      <c r="L34" s="25">
        <f t="shared" si="3"/>
        <v>13304</v>
      </c>
    </row>
    <row r="35" spans="1:12" ht="3.75" customHeight="1">
      <c r="A35" s="53"/>
      <c r="B35" s="84"/>
      <c r="C35" s="73"/>
      <c r="D35" s="28"/>
      <c r="E35" s="29"/>
      <c r="F35" s="29"/>
      <c r="G35" s="29"/>
      <c r="H35" s="42"/>
      <c r="I35" s="42"/>
      <c r="J35" s="163"/>
      <c r="K35" s="29"/>
      <c r="L35" s="185"/>
    </row>
    <row r="36" spans="1:12" ht="12.75">
      <c r="A36" s="53" t="s">
        <v>14</v>
      </c>
      <c r="B36" s="85">
        <v>2202</v>
      </c>
      <c r="C36" s="86" t="s">
        <v>18</v>
      </c>
      <c r="D36" s="28"/>
      <c r="E36" s="29"/>
      <c r="F36" s="29"/>
      <c r="G36" s="29"/>
      <c r="H36" s="42"/>
      <c r="I36" s="42"/>
      <c r="J36" s="163"/>
      <c r="K36" s="29"/>
      <c r="L36" s="185"/>
    </row>
    <row r="37" spans="1:12" ht="12.75">
      <c r="A37" s="53"/>
      <c r="B37" s="87">
        <v>1</v>
      </c>
      <c r="C37" s="88" t="s">
        <v>19</v>
      </c>
      <c r="D37" s="35"/>
      <c r="E37" s="36"/>
      <c r="F37" s="36"/>
      <c r="G37" s="36"/>
      <c r="H37" s="127"/>
      <c r="I37" s="127"/>
      <c r="J37" s="164"/>
      <c r="K37" s="36"/>
      <c r="L37" s="188"/>
    </row>
    <row r="38" spans="1:12" ht="12.75">
      <c r="A38" s="53"/>
      <c r="B38" s="89">
        <v>1.101</v>
      </c>
      <c r="C38" s="86" t="s">
        <v>22</v>
      </c>
      <c r="D38" s="35"/>
      <c r="E38" s="37"/>
      <c r="F38" s="37"/>
      <c r="G38" s="37"/>
      <c r="H38" s="127"/>
      <c r="I38" s="128"/>
      <c r="J38" s="165"/>
      <c r="K38" s="37"/>
      <c r="L38" s="189"/>
    </row>
    <row r="39" spans="1:12" ht="12.75">
      <c r="A39" s="53"/>
      <c r="B39" s="54">
        <v>62</v>
      </c>
      <c r="C39" s="88" t="s">
        <v>21</v>
      </c>
      <c r="F39" s="36"/>
      <c r="G39" s="36"/>
      <c r="H39" s="127"/>
      <c r="I39" s="128"/>
      <c r="J39" s="164"/>
      <c r="K39" s="36"/>
      <c r="L39" s="188"/>
    </row>
    <row r="40" spans="1:12" ht="12.75">
      <c r="A40" s="53"/>
      <c r="B40" s="90" t="s">
        <v>27</v>
      </c>
      <c r="C40" s="88" t="s">
        <v>24</v>
      </c>
      <c r="D40" s="32">
        <v>31329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f>SUM(J40:K40)</f>
        <v>0</v>
      </c>
    </row>
    <row r="41" spans="1:12" ht="25.5">
      <c r="A41" s="53"/>
      <c r="B41" s="90" t="s">
        <v>28</v>
      </c>
      <c r="C41" s="88" t="s">
        <v>186</v>
      </c>
      <c r="D41" s="202">
        <v>4544</v>
      </c>
      <c r="E41" s="31">
        <v>0</v>
      </c>
      <c r="F41" s="202">
        <v>4535</v>
      </c>
      <c r="G41" s="31">
        <v>0</v>
      </c>
      <c r="H41" s="202">
        <v>4535</v>
      </c>
      <c r="I41" s="31">
        <v>0</v>
      </c>
      <c r="J41" s="202">
        <v>5659</v>
      </c>
      <c r="K41" s="31">
        <v>0</v>
      </c>
      <c r="L41" s="32">
        <f>SUM(J41:K41)</f>
        <v>5659</v>
      </c>
    </row>
    <row r="42" spans="1:12" ht="12.75">
      <c r="A42" s="53"/>
      <c r="B42" s="90" t="s">
        <v>311</v>
      </c>
      <c r="C42" s="88" t="s">
        <v>312</v>
      </c>
      <c r="D42" s="45">
        <v>0</v>
      </c>
      <c r="E42" s="31">
        <v>0</v>
      </c>
      <c r="F42" s="202">
        <v>5000</v>
      </c>
      <c r="G42" s="31">
        <v>0</v>
      </c>
      <c r="H42" s="202">
        <v>5000</v>
      </c>
      <c r="I42" s="31">
        <v>0</v>
      </c>
      <c r="J42" s="202">
        <v>40000</v>
      </c>
      <c r="K42" s="31">
        <v>0</v>
      </c>
      <c r="L42" s="32">
        <f>SUM(J42:K42)</f>
        <v>40000</v>
      </c>
    </row>
    <row r="43" spans="1:12" ht="12.75">
      <c r="A43" s="53" t="s">
        <v>12</v>
      </c>
      <c r="B43" s="54">
        <v>62</v>
      </c>
      <c r="C43" s="88" t="s">
        <v>21</v>
      </c>
      <c r="D43" s="25">
        <f aca="true" t="shared" si="4" ref="D43:L43">SUM(D40:D42)</f>
        <v>35873</v>
      </c>
      <c r="E43" s="24">
        <f t="shared" si="4"/>
        <v>0</v>
      </c>
      <c r="F43" s="25">
        <f t="shared" si="4"/>
        <v>9535</v>
      </c>
      <c r="G43" s="24">
        <f t="shared" si="4"/>
        <v>0</v>
      </c>
      <c r="H43" s="25">
        <f t="shared" si="4"/>
        <v>9535</v>
      </c>
      <c r="I43" s="24">
        <f t="shared" si="4"/>
        <v>0</v>
      </c>
      <c r="J43" s="25">
        <f t="shared" si="4"/>
        <v>45659</v>
      </c>
      <c r="K43" s="24">
        <f t="shared" si="4"/>
        <v>0</v>
      </c>
      <c r="L43" s="25">
        <f t="shared" si="4"/>
        <v>45659</v>
      </c>
    </row>
    <row r="44" spans="1:12" ht="12.75">
      <c r="A44" s="53"/>
      <c r="B44" s="54"/>
      <c r="C44" s="88"/>
      <c r="D44" s="29"/>
      <c r="E44" s="30"/>
      <c r="F44" s="29"/>
      <c r="G44" s="30"/>
      <c r="H44" s="42"/>
      <c r="I44" s="125"/>
      <c r="J44" s="163"/>
      <c r="K44" s="30"/>
      <c r="L44" s="185"/>
    </row>
    <row r="45" spans="1:12" ht="12.75">
      <c r="A45" s="53"/>
      <c r="B45" s="54">
        <v>63</v>
      </c>
      <c r="C45" s="88" t="s">
        <v>29</v>
      </c>
      <c r="D45" s="38"/>
      <c r="E45" s="39"/>
      <c r="F45" s="38"/>
      <c r="G45" s="39"/>
      <c r="H45" s="129"/>
      <c r="I45" s="130"/>
      <c r="J45" s="166"/>
      <c r="K45" s="39"/>
      <c r="L45" s="190"/>
    </row>
    <row r="46" spans="1:12" ht="12.75">
      <c r="A46" s="53"/>
      <c r="B46" s="90" t="s">
        <v>30</v>
      </c>
      <c r="C46" s="88" t="s">
        <v>24</v>
      </c>
      <c r="D46" s="31">
        <v>0</v>
      </c>
      <c r="E46" s="31">
        <v>0</v>
      </c>
      <c r="F46" s="32">
        <v>1</v>
      </c>
      <c r="G46" s="31">
        <v>0</v>
      </c>
      <c r="H46" s="32">
        <v>1</v>
      </c>
      <c r="I46" s="31">
        <v>0</v>
      </c>
      <c r="J46" s="31">
        <v>0</v>
      </c>
      <c r="K46" s="31">
        <v>0</v>
      </c>
      <c r="L46" s="31">
        <f>SUM(J46:K46)</f>
        <v>0</v>
      </c>
    </row>
    <row r="47" spans="1:12" ht="12.75">
      <c r="A47" s="53" t="s">
        <v>12</v>
      </c>
      <c r="B47" s="54">
        <v>63</v>
      </c>
      <c r="C47" s="88" t="s">
        <v>29</v>
      </c>
      <c r="D47" s="24">
        <f aca="true" t="shared" si="5" ref="D47:L47">SUM(D46:D46)</f>
        <v>0</v>
      </c>
      <c r="E47" s="24">
        <f t="shared" si="5"/>
        <v>0</v>
      </c>
      <c r="F47" s="25">
        <f t="shared" si="5"/>
        <v>1</v>
      </c>
      <c r="G47" s="24">
        <f t="shared" si="5"/>
        <v>0</v>
      </c>
      <c r="H47" s="25">
        <f t="shared" si="5"/>
        <v>1</v>
      </c>
      <c r="I47" s="24">
        <f t="shared" si="5"/>
        <v>0</v>
      </c>
      <c r="J47" s="24">
        <f t="shared" si="5"/>
        <v>0</v>
      </c>
      <c r="K47" s="24">
        <f>SUM(K46:K46)</f>
        <v>0</v>
      </c>
      <c r="L47" s="24">
        <f t="shared" si="5"/>
        <v>0</v>
      </c>
    </row>
    <row r="48" spans="1:12" ht="12.75">
      <c r="A48" s="53" t="s">
        <v>12</v>
      </c>
      <c r="B48" s="89">
        <v>1.101</v>
      </c>
      <c r="C48" s="86" t="s">
        <v>31</v>
      </c>
      <c r="D48" s="25">
        <f aca="true" t="shared" si="6" ref="D48:L48">D47+D43</f>
        <v>35873</v>
      </c>
      <c r="E48" s="24">
        <f t="shared" si="6"/>
        <v>0</v>
      </c>
      <c r="F48" s="25">
        <f t="shared" si="6"/>
        <v>9536</v>
      </c>
      <c r="G48" s="24">
        <f t="shared" si="6"/>
        <v>0</v>
      </c>
      <c r="H48" s="25">
        <f t="shared" si="6"/>
        <v>9536</v>
      </c>
      <c r="I48" s="24">
        <f t="shared" si="6"/>
        <v>0</v>
      </c>
      <c r="J48" s="25">
        <f t="shared" si="6"/>
        <v>45659</v>
      </c>
      <c r="K48" s="24">
        <f>K47+K43</f>
        <v>0</v>
      </c>
      <c r="L48" s="25">
        <f t="shared" si="6"/>
        <v>45659</v>
      </c>
    </row>
    <row r="49" spans="1:12" ht="12.75">
      <c r="A49" s="53"/>
      <c r="B49" s="85"/>
      <c r="C49" s="86"/>
      <c r="D49" s="29"/>
      <c r="E49" s="29"/>
      <c r="F49" s="29"/>
      <c r="G49" s="29"/>
      <c r="H49" s="42"/>
      <c r="I49" s="42"/>
      <c r="J49" s="163"/>
      <c r="K49" s="29"/>
      <c r="L49" s="185"/>
    </row>
    <row r="50" spans="1:12" ht="12.75">
      <c r="A50" s="53"/>
      <c r="B50" s="89">
        <v>1.107</v>
      </c>
      <c r="C50" s="86" t="s">
        <v>41</v>
      </c>
      <c r="D50" s="36"/>
      <c r="E50" s="36"/>
      <c r="F50" s="36"/>
      <c r="G50" s="36"/>
      <c r="H50" s="127"/>
      <c r="I50" s="127"/>
      <c r="J50" s="164"/>
      <c r="K50" s="36"/>
      <c r="L50" s="188"/>
    </row>
    <row r="51" spans="1:12" ht="12.75">
      <c r="A51" s="53"/>
      <c r="B51" s="54">
        <v>66</v>
      </c>
      <c r="C51" s="88" t="s">
        <v>42</v>
      </c>
      <c r="D51" s="38"/>
      <c r="E51" s="38"/>
      <c r="F51" s="38"/>
      <c r="G51" s="38"/>
      <c r="H51" s="129"/>
      <c r="I51" s="129"/>
      <c r="J51" s="166"/>
      <c r="K51" s="38"/>
      <c r="L51" s="190"/>
    </row>
    <row r="52" spans="1:12" ht="12.75">
      <c r="A52" s="53"/>
      <c r="B52" s="90" t="s">
        <v>43</v>
      </c>
      <c r="C52" s="88" t="s">
        <v>36</v>
      </c>
      <c r="D52" s="32">
        <v>309</v>
      </c>
      <c r="E52" s="23">
        <v>1575</v>
      </c>
      <c r="F52" s="31">
        <v>0</v>
      </c>
      <c r="G52" s="32">
        <v>490</v>
      </c>
      <c r="H52" s="31">
        <v>0</v>
      </c>
      <c r="I52" s="201">
        <v>490</v>
      </c>
      <c r="J52" s="32">
        <v>532</v>
      </c>
      <c r="K52" s="32">
        <v>677</v>
      </c>
      <c r="L52" s="32">
        <f>SUM(J52:K52)</f>
        <v>1209</v>
      </c>
    </row>
    <row r="53" spans="1:12" ht="12.75">
      <c r="A53" s="53"/>
      <c r="B53" s="90" t="s">
        <v>44</v>
      </c>
      <c r="C53" s="88" t="s">
        <v>37</v>
      </c>
      <c r="D53" s="46">
        <v>0</v>
      </c>
      <c r="E53" s="23">
        <v>11</v>
      </c>
      <c r="F53" s="22">
        <v>0</v>
      </c>
      <c r="G53" s="23">
        <v>20</v>
      </c>
      <c r="H53" s="22">
        <v>0</v>
      </c>
      <c r="I53" s="200">
        <v>20</v>
      </c>
      <c r="J53" s="23">
        <v>10</v>
      </c>
      <c r="K53" s="23">
        <v>20</v>
      </c>
      <c r="L53" s="23">
        <f>SUM(J53:K53)</f>
        <v>30</v>
      </c>
    </row>
    <row r="54" spans="1:12" ht="12.75">
      <c r="A54" s="53"/>
      <c r="B54" s="90" t="s">
        <v>45</v>
      </c>
      <c r="C54" s="88" t="s">
        <v>23</v>
      </c>
      <c r="D54" s="22">
        <v>0</v>
      </c>
      <c r="E54" s="23">
        <v>45</v>
      </c>
      <c r="F54" s="22">
        <v>0</v>
      </c>
      <c r="G54" s="23">
        <v>50</v>
      </c>
      <c r="H54" s="22">
        <v>0</v>
      </c>
      <c r="I54" s="200">
        <v>50</v>
      </c>
      <c r="J54" s="23">
        <v>500</v>
      </c>
      <c r="K54" s="23">
        <v>50</v>
      </c>
      <c r="L54" s="23">
        <f>SUM(J54:K54)</f>
        <v>550</v>
      </c>
    </row>
    <row r="55" spans="1:12" ht="12.75">
      <c r="A55" s="53"/>
      <c r="B55" s="90" t="s">
        <v>46</v>
      </c>
      <c r="C55" s="88" t="s">
        <v>24</v>
      </c>
      <c r="D55" s="23">
        <v>125</v>
      </c>
      <c r="E55" s="46">
        <v>0</v>
      </c>
      <c r="F55" s="31">
        <v>0</v>
      </c>
      <c r="G55" s="31">
        <v>0</v>
      </c>
      <c r="H55" s="31">
        <v>0</v>
      </c>
      <c r="I55" s="31">
        <v>0</v>
      </c>
      <c r="J55" s="32">
        <f>1958+5000-1</f>
        <v>6957</v>
      </c>
      <c r="K55" s="31">
        <v>0</v>
      </c>
      <c r="L55" s="32">
        <f>SUM(J55:K55)</f>
        <v>6957</v>
      </c>
    </row>
    <row r="56" spans="1:12" ht="12.75">
      <c r="A56" s="53" t="s">
        <v>12</v>
      </c>
      <c r="B56" s="54">
        <v>66</v>
      </c>
      <c r="C56" s="88" t="s">
        <v>42</v>
      </c>
      <c r="D56" s="25">
        <f>SUM(D52:D55)</f>
        <v>434</v>
      </c>
      <c r="E56" s="25">
        <f>SUM(E52:E54)</f>
        <v>1631</v>
      </c>
      <c r="F56" s="24">
        <f aca="true" t="shared" si="7" ref="F56:L56">SUM(F52:F55)</f>
        <v>0</v>
      </c>
      <c r="G56" s="25">
        <f t="shared" si="7"/>
        <v>560</v>
      </c>
      <c r="H56" s="24">
        <f t="shared" si="7"/>
        <v>0</v>
      </c>
      <c r="I56" s="25">
        <f t="shared" si="7"/>
        <v>560</v>
      </c>
      <c r="J56" s="25">
        <f t="shared" si="7"/>
        <v>7999</v>
      </c>
      <c r="K56" s="25">
        <f>SUM(K52:K55)</f>
        <v>747</v>
      </c>
      <c r="L56" s="25">
        <f t="shared" si="7"/>
        <v>8746</v>
      </c>
    </row>
    <row r="57" spans="1:12" ht="12.75">
      <c r="A57" s="53"/>
      <c r="B57" s="54"/>
      <c r="C57" s="88"/>
      <c r="D57" s="32"/>
      <c r="E57" s="32"/>
      <c r="F57" s="32"/>
      <c r="G57" s="32"/>
      <c r="H57" s="32"/>
      <c r="I57" s="32"/>
      <c r="J57" s="162"/>
      <c r="K57" s="32"/>
      <c r="L57" s="186"/>
    </row>
    <row r="58" spans="1:12" ht="12.75">
      <c r="A58" s="53"/>
      <c r="B58" s="54">
        <v>67</v>
      </c>
      <c r="C58" s="88" t="s">
        <v>47</v>
      </c>
      <c r="D58" s="29"/>
      <c r="E58" s="29"/>
      <c r="F58" s="29"/>
      <c r="G58" s="29"/>
      <c r="H58" s="42"/>
      <c r="I58" s="42"/>
      <c r="J58" s="163"/>
      <c r="K58" s="29"/>
      <c r="L58" s="185"/>
    </row>
    <row r="59" spans="1:12" ht="12.75">
      <c r="A59" s="53"/>
      <c r="B59" s="90" t="s">
        <v>48</v>
      </c>
      <c r="C59" s="88" t="s">
        <v>36</v>
      </c>
      <c r="D59" s="32">
        <v>4045</v>
      </c>
      <c r="E59" s="32">
        <v>4851</v>
      </c>
      <c r="F59" s="32">
        <v>3599</v>
      </c>
      <c r="G59" s="32">
        <v>5032</v>
      </c>
      <c r="H59" s="201">
        <v>3599</v>
      </c>
      <c r="I59" s="201">
        <v>5032</v>
      </c>
      <c r="J59" s="32">
        <v>8109</v>
      </c>
      <c r="K59" s="32">
        <v>8109</v>
      </c>
      <c r="L59" s="32">
        <f>SUM(J59:K59)</f>
        <v>16218</v>
      </c>
    </row>
    <row r="60" spans="1:12" ht="12.75">
      <c r="A60" s="53"/>
      <c r="B60" s="90" t="s">
        <v>49</v>
      </c>
      <c r="C60" s="88" t="s">
        <v>37</v>
      </c>
      <c r="D60" s="31">
        <v>0</v>
      </c>
      <c r="E60" s="32">
        <v>32</v>
      </c>
      <c r="F60" s="31">
        <v>0</v>
      </c>
      <c r="G60" s="32">
        <v>40</v>
      </c>
      <c r="H60" s="31">
        <v>0</v>
      </c>
      <c r="I60" s="201">
        <v>40</v>
      </c>
      <c r="J60" s="32">
        <v>10</v>
      </c>
      <c r="K60" s="32">
        <v>40</v>
      </c>
      <c r="L60" s="32">
        <f>SUM(J60:K60)</f>
        <v>50</v>
      </c>
    </row>
    <row r="61" spans="1:12" ht="12.75">
      <c r="A61" s="53"/>
      <c r="B61" s="90" t="s">
        <v>50</v>
      </c>
      <c r="C61" s="88" t="s">
        <v>23</v>
      </c>
      <c r="D61" s="22">
        <v>0</v>
      </c>
      <c r="E61" s="23">
        <v>49</v>
      </c>
      <c r="F61" s="22">
        <v>0</v>
      </c>
      <c r="G61" s="23">
        <v>60</v>
      </c>
      <c r="H61" s="22">
        <v>0</v>
      </c>
      <c r="I61" s="200">
        <v>60</v>
      </c>
      <c r="J61" s="23">
        <v>1100</v>
      </c>
      <c r="K61" s="23">
        <v>60</v>
      </c>
      <c r="L61" s="23">
        <f>SUM(J61:K61)</f>
        <v>1160</v>
      </c>
    </row>
    <row r="62" spans="1:12" ht="25.5">
      <c r="A62" s="53"/>
      <c r="B62" s="87" t="s">
        <v>363</v>
      </c>
      <c r="C62" s="88" t="s">
        <v>376</v>
      </c>
      <c r="D62" s="22">
        <v>0</v>
      </c>
      <c r="E62" s="22">
        <v>0</v>
      </c>
      <c r="F62" s="22">
        <v>0</v>
      </c>
      <c r="G62" s="22">
        <v>0</v>
      </c>
      <c r="H62" s="23">
        <v>1</v>
      </c>
      <c r="I62" s="22">
        <v>0</v>
      </c>
      <c r="J62" s="23">
        <v>1</v>
      </c>
      <c r="K62" s="22">
        <v>0</v>
      </c>
      <c r="L62" s="23">
        <f>SUM(J62:K62)</f>
        <v>1</v>
      </c>
    </row>
    <row r="63" spans="1:12" ht="12.75">
      <c r="A63" s="53" t="s">
        <v>12</v>
      </c>
      <c r="B63" s="54">
        <v>67</v>
      </c>
      <c r="C63" s="88" t="s">
        <v>47</v>
      </c>
      <c r="D63" s="25">
        <f>SUM(D59:D62)</f>
        <v>4045</v>
      </c>
      <c r="E63" s="25">
        <f aca="true" t="shared" si="8" ref="E63:L63">SUM(E59:E62)</f>
        <v>4932</v>
      </c>
      <c r="F63" s="25">
        <f t="shared" si="8"/>
        <v>3599</v>
      </c>
      <c r="G63" s="25">
        <f t="shared" si="8"/>
        <v>5132</v>
      </c>
      <c r="H63" s="25">
        <f t="shared" si="8"/>
        <v>3600</v>
      </c>
      <c r="I63" s="25">
        <f t="shared" si="8"/>
        <v>5132</v>
      </c>
      <c r="J63" s="25">
        <f t="shared" si="8"/>
        <v>9220</v>
      </c>
      <c r="K63" s="25">
        <f t="shared" si="8"/>
        <v>8209</v>
      </c>
      <c r="L63" s="25">
        <f t="shared" si="8"/>
        <v>17429</v>
      </c>
    </row>
    <row r="64" spans="1:12" ht="12.75">
      <c r="A64" s="53"/>
      <c r="B64" s="54"/>
      <c r="C64" s="88"/>
      <c r="D64" s="32"/>
      <c r="E64" s="32"/>
      <c r="F64" s="32"/>
      <c r="G64" s="32"/>
      <c r="H64" s="32"/>
      <c r="I64" s="32"/>
      <c r="J64" s="162"/>
      <c r="K64" s="32"/>
      <c r="L64" s="186"/>
    </row>
    <row r="65" spans="1:12" ht="25.5">
      <c r="A65" s="53"/>
      <c r="B65" s="54">
        <v>81</v>
      </c>
      <c r="C65" s="88" t="s">
        <v>185</v>
      </c>
      <c r="D65" s="38"/>
      <c r="E65" s="29"/>
      <c r="F65" s="29"/>
      <c r="G65" s="29"/>
      <c r="H65" s="42"/>
      <c r="I65" s="42"/>
      <c r="J65" s="163"/>
      <c r="K65" s="29"/>
      <c r="L65" s="185"/>
    </row>
    <row r="66" spans="1:12" ht="13.5" customHeight="1">
      <c r="A66" s="91"/>
      <c r="B66" s="206" t="s">
        <v>52</v>
      </c>
      <c r="C66" s="93" t="s">
        <v>36</v>
      </c>
      <c r="D66" s="34">
        <v>8942</v>
      </c>
      <c r="E66" s="33">
        <v>0</v>
      </c>
      <c r="F66" s="199">
        <v>10000</v>
      </c>
      <c r="G66" s="33">
        <v>0</v>
      </c>
      <c r="H66" s="217">
        <v>10000</v>
      </c>
      <c r="I66" s="33">
        <v>0</v>
      </c>
      <c r="J66" s="217">
        <v>10000</v>
      </c>
      <c r="K66" s="33">
        <v>0</v>
      </c>
      <c r="L66" s="34">
        <f>SUM(J66:K66)</f>
        <v>10000</v>
      </c>
    </row>
    <row r="67" spans="1:12" ht="13.5" customHeight="1">
      <c r="A67" s="53"/>
      <c r="B67" s="90" t="s">
        <v>53</v>
      </c>
      <c r="C67" s="88" t="s">
        <v>37</v>
      </c>
      <c r="D67" s="23">
        <v>39</v>
      </c>
      <c r="E67" s="22">
        <v>0</v>
      </c>
      <c r="F67" s="40">
        <v>100</v>
      </c>
      <c r="G67" s="22">
        <v>0</v>
      </c>
      <c r="H67" s="203">
        <v>100</v>
      </c>
      <c r="I67" s="22">
        <v>0</v>
      </c>
      <c r="J67" s="203">
        <v>100</v>
      </c>
      <c r="K67" s="22">
        <v>0</v>
      </c>
      <c r="L67" s="23">
        <f>SUM(J67:K67)</f>
        <v>100</v>
      </c>
    </row>
    <row r="68" spans="1:12" ht="13.5" customHeight="1">
      <c r="A68" s="53"/>
      <c r="B68" s="90" t="s">
        <v>54</v>
      </c>
      <c r="C68" s="88" t="s">
        <v>23</v>
      </c>
      <c r="D68" s="23">
        <v>546</v>
      </c>
      <c r="E68" s="22">
        <v>0</v>
      </c>
      <c r="F68" s="40">
        <v>1000</v>
      </c>
      <c r="G68" s="22">
        <v>0</v>
      </c>
      <c r="H68" s="203">
        <v>1000</v>
      </c>
      <c r="I68" s="22">
        <v>0</v>
      </c>
      <c r="J68" s="203">
        <v>800</v>
      </c>
      <c r="K68" s="22">
        <v>0</v>
      </c>
      <c r="L68" s="23">
        <f>SUM(J68:K68)</f>
        <v>800</v>
      </c>
    </row>
    <row r="69" spans="1:12" ht="13.5" customHeight="1">
      <c r="A69" s="53"/>
      <c r="B69" s="90" t="s">
        <v>55</v>
      </c>
      <c r="C69" s="88" t="s">
        <v>24</v>
      </c>
      <c r="D69" s="23">
        <v>956</v>
      </c>
      <c r="E69" s="22">
        <v>0</v>
      </c>
      <c r="F69" s="40">
        <v>1700</v>
      </c>
      <c r="G69" s="22">
        <v>0</v>
      </c>
      <c r="H69" s="203">
        <v>1700</v>
      </c>
      <c r="I69" s="22">
        <v>0</v>
      </c>
      <c r="J69" s="203">
        <v>1500</v>
      </c>
      <c r="K69" s="22">
        <v>0</v>
      </c>
      <c r="L69" s="23">
        <f>SUM(J69:K69)</f>
        <v>1500</v>
      </c>
    </row>
    <row r="70" spans="1:12" ht="25.5">
      <c r="A70" s="53" t="s">
        <v>12</v>
      </c>
      <c r="B70" s="54">
        <v>81</v>
      </c>
      <c r="C70" s="88" t="s">
        <v>185</v>
      </c>
      <c r="D70" s="25">
        <f aca="true" t="shared" si="9" ref="D70:L70">SUM(D65:D69)</f>
        <v>10483</v>
      </c>
      <c r="E70" s="24">
        <f t="shared" si="9"/>
        <v>0</v>
      </c>
      <c r="F70" s="25">
        <f t="shared" si="9"/>
        <v>12800</v>
      </c>
      <c r="G70" s="24">
        <f t="shared" si="9"/>
        <v>0</v>
      </c>
      <c r="H70" s="204">
        <f t="shared" si="9"/>
        <v>12800</v>
      </c>
      <c r="I70" s="24">
        <f t="shared" si="9"/>
        <v>0</v>
      </c>
      <c r="J70" s="25">
        <f t="shared" si="9"/>
        <v>12400</v>
      </c>
      <c r="K70" s="24">
        <f>SUM(K65:K69)</f>
        <v>0</v>
      </c>
      <c r="L70" s="25">
        <f t="shared" si="9"/>
        <v>12400</v>
      </c>
    </row>
    <row r="71" spans="1:12" ht="9.75" customHeight="1">
      <c r="A71" s="53"/>
      <c r="B71" s="54"/>
      <c r="C71" s="88"/>
      <c r="D71" s="29"/>
      <c r="E71" s="29"/>
      <c r="F71" s="29"/>
      <c r="G71" s="29"/>
      <c r="H71" s="42"/>
      <c r="I71" s="42"/>
      <c r="J71" s="163"/>
      <c r="K71" s="29"/>
      <c r="L71" s="185"/>
    </row>
    <row r="72" spans="1:12" ht="38.25">
      <c r="A72" s="53"/>
      <c r="B72" s="54">
        <v>82</v>
      </c>
      <c r="C72" s="88" t="s">
        <v>355</v>
      </c>
      <c r="D72" s="36"/>
      <c r="E72" s="10"/>
      <c r="F72" s="10"/>
      <c r="G72" s="10"/>
      <c r="H72" s="122"/>
      <c r="I72" s="122"/>
      <c r="J72" s="158"/>
      <c r="K72" s="10"/>
      <c r="L72" s="182"/>
    </row>
    <row r="73" spans="1:12" ht="13.5" customHeight="1">
      <c r="A73" s="53"/>
      <c r="B73" s="90" t="s">
        <v>238</v>
      </c>
      <c r="C73" s="88" t="s">
        <v>36</v>
      </c>
      <c r="D73" s="23">
        <v>3691</v>
      </c>
      <c r="E73" s="22">
        <v>0</v>
      </c>
      <c r="F73" s="40">
        <v>4000</v>
      </c>
      <c r="G73" s="22">
        <v>0</v>
      </c>
      <c r="H73" s="40">
        <v>4000</v>
      </c>
      <c r="I73" s="22">
        <v>0</v>
      </c>
      <c r="J73" s="40">
        <v>4500</v>
      </c>
      <c r="K73" s="22">
        <v>0</v>
      </c>
      <c r="L73" s="23">
        <f>SUM(J73:K73)</f>
        <v>4500</v>
      </c>
    </row>
    <row r="74" spans="1:12" ht="13.5" customHeight="1">
      <c r="A74" s="53"/>
      <c r="B74" s="90" t="s">
        <v>235</v>
      </c>
      <c r="C74" s="88" t="s">
        <v>37</v>
      </c>
      <c r="D74" s="23">
        <v>74</v>
      </c>
      <c r="E74" s="22">
        <v>0</v>
      </c>
      <c r="F74" s="40">
        <v>100</v>
      </c>
      <c r="G74" s="22">
        <v>0</v>
      </c>
      <c r="H74" s="40">
        <v>100</v>
      </c>
      <c r="I74" s="22">
        <v>0</v>
      </c>
      <c r="J74" s="40">
        <v>60</v>
      </c>
      <c r="K74" s="22">
        <v>0</v>
      </c>
      <c r="L74" s="23">
        <f>SUM(J74:K74)</f>
        <v>60</v>
      </c>
    </row>
    <row r="75" spans="1:12" ht="13.5" customHeight="1">
      <c r="A75" s="53"/>
      <c r="B75" s="90" t="s">
        <v>236</v>
      </c>
      <c r="C75" s="88" t="s">
        <v>23</v>
      </c>
      <c r="D75" s="23">
        <v>353</v>
      </c>
      <c r="E75" s="22">
        <v>0</v>
      </c>
      <c r="F75" s="40">
        <v>400</v>
      </c>
      <c r="G75" s="22">
        <v>0</v>
      </c>
      <c r="H75" s="40">
        <v>400</v>
      </c>
      <c r="I75" s="22">
        <v>0</v>
      </c>
      <c r="J75" s="40">
        <v>200</v>
      </c>
      <c r="K75" s="22">
        <v>0</v>
      </c>
      <c r="L75" s="23">
        <f>SUM(J75:K75)</f>
        <v>200</v>
      </c>
    </row>
    <row r="76" spans="1:12" ht="13.5" customHeight="1">
      <c r="A76" s="53"/>
      <c r="B76" s="90" t="s">
        <v>237</v>
      </c>
      <c r="C76" s="88" t="s">
        <v>24</v>
      </c>
      <c r="D76" s="23">
        <v>434</v>
      </c>
      <c r="E76" s="22">
        <v>0</v>
      </c>
      <c r="F76" s="40">
        <v>700</v>
      </c>
      <c r="G76" s="22">
        <v>0</v>
      </c>
      <c r="H76" s="40">
        <v>700</v>
      </c>
      <c r="I76" s="22">
        <v>0</v>
      </c>
      <c r="J76" s="40">
        <v>600</v>
      </c>
      <c r="K76" s="22">
        <v>0</v>
      </c>
      <c r="L76" s="23">
        <f>SUM(J76:K76)</f>
        <v>600</v>
      </c>
    </row>
    <row r="77" spans="1:12" ht="38.25">
      <c r="A77" s="53" t="s">
        <v>12</v>
      </c>
      <c r="B77" s="54">
        <v>82</v>
      </c>
      <c r="C77" s="88" t="s">
        <v>355</v>
      </c>
      <c r="D77" s="25">
        <f aca="true" t="shared" si="10" ref="D77:L77">SUM(D72:D76)</f>
        <v>4552</v>
      </c>
      <c r="E77" s="24">
        <f t="shared" si="10"/>
        <v>0</v>
      </c>
      <c r="F77" s="25">
        <f t="shared" si="10"/>
        <v>5200</v>
      </c>
      <c r="G77" s="24">
        <f t="shared" si="10"/>
        <v>0</v>
      </c>
      <c r="H77" s="25">
        <f t="shared" si="10"/>
        <v>5200</v>
      </c>
      <c r="I77" s="24">
        <f t="shared" si="10"/>
        <v>0</v>
      </c>
      <c r="J77" s="25">
        <f t="shared" si="10"/>
        <v>5360</v>
      </c>
      <c r="K77" s="24">
        <f>SUM(K72:K76)</f>
        <v>0</v>
      </c>
      <c r="L77" s="25">
        <f t="shared" si="10"/>
        <v>5360</v>
      </c>
    </row>
    <row r="78" spans="1:12" ht="9.75" customHeight="1">
      <c r="A78" s="53"/>
      <c r="B78" s="54"/>
      <c r="C78" s="88"/>
      <c r="D78" s="29"/>
      <c r="E78" s="29"/>
      <c r="F78" s="29"/>
      <c r="G78" s="29"/>
      <c r="H78" s="42"/>
      <c r="I78" s="42"/>
      <c r="J78" s="163"/>
      <c r="K78" s="29"/>
      <c r="L78" s="185"/>
    </row>
    <row r="79" spans="1:12" ht="25.5" customHeight="1">
      <c r="A79" s="53"/>
      <c r="B79" s="54">
        <v>83</v>
      </c>
      <c r="C79" s="88" t="s">
        <v>356</v>
      </c>
      <c r="D79" s="29"/>
      <c r="E79" s="29"/>
      <c r="F79" s="29"/>
      <c r="G79" s="29"/>
      <c r="H79" s="42"/>
      <c r="I79" s="42"/>
      <c r="J79" s="163"/>
      <c r="K79" s="29"/>
      <c r="L79" s="185"/>
    </row>
    <row r="80" spans="1:12" ht="13.5" customHeight="1">
      <c r="A80" s="53"/>
      <c r="B80" s="90" t="s">
        <v>198</v>
      </c>
      <c r="C80" s="88" t="s">
        <v>36</v>
      </c>
      <c r="D80" s="32">
        <v>4256</v>
      </c>
      <c r="E80" s="31">
        <v>0</v>
      </c>
      <c r="F80" s="32">
        <v>4000</v>
      </c>
      <c r="G80" s="31">
        <v>0</v>
      </c>
      <c r="H80" s="201">
        <v>4000</v>
      </c>
      <c r="I80" s="31">
        <v>0</v>
      </c>
      <c r="J80" s="201">
        <v>4500</v>
      </c>
      <c r="K80" s="31">
        <v>0</v>
      </c>
      <c r="L80" s="32">
        <f>SUM(J80:K80)</f>
        <v>4500</v>
      </c>
    </row>
    <row r="81" spans="1:12" ht="13.5" customHeight="1">
      <c r="A81" s="53"/>
      <c r="B81" s="90" t="s">
        <v>199</v>
      </c>
      <c r="C81" s="88" t="s">
        <v>37</v>
      </c>
      <c r="D81" s="32">
        <v>100</v>
      </c>
      <c r="E81" s="31">
        <v>0</v>
      </c>
      <c r="F81" s="32">
        <v>100</v>
      </c>
      <c r="G81" s="31">
        <v>0</v>
      </c>
      <c r="H81" s="201">
        <v>100</v>
      </c>
      <c r="I81" s="31">
        <v>0</v>
      </c>
      <c r="J81" s="201">
        <v>60</v>
      </c>
      <c r="K81" s="31">
        <v>0</v>
      </c>
      <c r="L81" s="32">
        <f>SUM(J81:K81)</f>
        <v>60</v>
      </c>
    </row>
    <row r="82" spans="1:12" ht="13.5" customHeight="1">
      <c r="A82" s="53"/>
      <c r="B82" s="90" t="s">
        <v>200</v>
      </c>
      <c r="C82" s="88" t="s">
        <v>23</v>
      </c>
      <c r="D82" s="32">
        <v>408</v>
      </c>
      <c r="E82" s="31">
        <v>0</v>
      </c>
      <c r="F82" s="32">
        <v>400</v>
      </c>
      <c r="G82" s="31">
        <v>0</v>
      </c>
      <c r="H82" s="201">
        <v>400</v>
      </c>
      <c r="I82" s="31">
        <v>0</v>
      </c>
      <c r="J82" s="201">
        <v>200</v>
      </c>
      <c r="K82" s="31">
        <v>0</v>
      </c>
      <c r="L82" s="32">
        <f>SUM(J82:K82)</f>
        <v>200</v>
      </c>
    </row>
    <row r="83" spans="1:12" ht="13.5" customHeight="1">
      <c r="A83" s="53"/>
      <c r="B83" s="90" t="s">
        <v>201</v>
      </c>
      <c r="C83" s="88" t="s">
        <v>24</v>
      </c>
      <c r="D83" s="34">
        <v>690</v>
      </c>
      <c r="E83" s="33">
        <v>0</v>
      </c>
      <c r="F83" s="34">
        <v>700</v>
      </c>
      <c r="G83" s="33">
        <v>0</v>
      </c>
      <c r="H83" s="205">
        <v>700</v>
      </c>
      <c r="I83" s="33">
        <v>0</v>
      </c>
      <c r="J83" s="205">
        <v>600</v>
      </c>
      <c r="K83" s="33">
        <v>0</v>
      </c>
      <c r="L83" s="34">
        <f>SUM(J83:K83)</f>
        <v>600</v>
      </c>
    </row>
    <row r="84" spans="1:12" ht="25.5" customHeight="1">
      <c r="A84" s="53" t="s">
        <v>12</v>
      </c>
      <c r="B84" s="54">
        <v>83</v>
      </c>
      <c r="C84" s="88" t="s">
        <v>356</v>
      </c>
      <c r="D84" s="25">
        <f aca="true" t="shared" si="11" ref="D84:L84">SUM(D80:D83)</f>
        <v>5454</v>
      </c>
      <c r="E84" s="24">
        <f t="shared" si="11"/>
        <v>0</v>
      </c>
      <c r="F84" s="25">
        <f t="shared" si="11"/>
        <v>5200</v>
      </c>
      <c r="G84" s="24">
        <f t="shared" si="11"/>
        <v>0</v>
      </c>
      <c r="H84" s="204">
        <f t="shared" si="11"/>
        <v>5200</v>
      </c>
      <c r="I84" s="24">
        <f t="shared" si="11"/>
        <v>0</v>
      </c>
      <c r="J84" s="25">
        <f t="shared" si="11"/>
        <v>5360</v>
      </c>
      <c r="K84" s="24">
        <f>SUM(K80:K83)</f>
        <v>0</v>
      </c>
      <c r="L84" s="25">
        <f t="shared" si="11"/>
        <v>5360</v>
      </c>
    </row>
    <row r="85" spans="1:12" ht="13.5" customHeight="1">
      <c r="A85" s="53" t="s">
        <v>12</v>
      </c>
      <c r="B85" s="89">
        <v>1.107</v>
      </c>
      <c r="C85" s="86" t="s">
        <v>41</v>
      </c>
      <c r="D85" s="25">
        <f aca="true" t="shared" si="12" ref="D85:L85">D70+D63+D56+D84+D77</f>
        <v>24968</v>
      </c>
      <c r="E85" s="25">
        <f t="shared" si="12"/>
        <v>6563</v>
      </c>
      <c r="F85" s="25">
        <f t="shared" si="12"/>
        <v>26799</v>
      </c>
      <c r="G85" s="25">
        <f t="shared" si="12"/>
        <v>5692</v>
      </c>
      <c r="H85" s="25">
        <f t="shared" si="12"/>
        <v>26800</v>
      </c>
      <c r="I85" s="25">
        <f t="shared" si="12"/>
        <v>5692</v>
      </c>
      <c r="J85" s="25">
        <f t="shared" si="12"/>
        <v>40339</v>
      </c>
      <c r="K85" s="25">
        <f t="shared" si="12"/>
        <v>8956</v>
      </c>
      <c r="L85" s="25">
        <f t="shared" si="12"/>
        <v>49295</v>
      </c>
    </row>
    <row r="86" spans="1:12" ht="9.75" customHeight="1">
      <c r="A86" s="53"/>
      <c r="B86" s="85"/>
      <c r="C86" s="86"/>
      <c r="D86" s="29"/>
      <c r="E86" s="29"/>
      <c r="F86" s="29"/>
      <c r="G86" s="29"/>
      <c r="H86" s="42"/>
      <c r="I86" s="42"/>
      <c r="J86" s="163"/>
      <c r="K86" s="29"/>
      <c r="L86" s="185"/>
    </row>
    <row r="87" spans="1:12" ht="13.5" customHeight="1">
      <c r="A87" s="53"/>
      <c r="B87" s="89">
        <v>1.108</v>
      </c>
      <c r="C87" s="86" t="s">
        <v>58</v>
      </c>
      <c r="D87" s="36"/>
      <c r="E87" s="36"/>
      <c r="F87" s="36"/>
      <c r="G87" s="36"/>
      <c r="H87" s="127"/>
      <c r="I87" s="127"/>
      <c r="J87" s="164"/>
      <c r="K87" s="36"/>
      <c r="L87" s="188"/>
    </row>
    <row r="88" spans="1:12" ht="13.5" customHeight="1">
      <c r="A88" s="53"/>
      <c r="B88" s="90" t="s">
        <v>56</v>
      </c>
      <c r="C88" s="88" t="s">
        <v>57</v>
      </c>
      <c r="D88" s="32">
        <v>10000</v>
      </c>
      <c r="E88" s="31">
        <v>0</v>
      </c>
      <c r="F88" s="32">
        <v>10000</v>
      </c>
      <c r="G88" s="31">
        <v>0</v>
      </c>
      <c r="H88" s="201">
        <v>10000</v>
      </c>
      <c r="I88" s="31">
        <v>0</v>
      </c>
      <c r="J88" s="32">
        <v>10000</v>
      </c>
      <c r="K88" s="31">
        <v>0</v>
      </c>
      <c r="L88" s="32">
        <f>SUM(J88:K88)</f>
        <v>10000</v>
      </c>
    </row>
    <row r="89" spans="1:12" ht="13.5" customHeight="1">
      <c r="A89" s="53" t="s">
        <v>12</v>
      </c>
      <c r="B89" s="89">
        <v>1.108</v>
      </c>
      <c r="C89" s="86" t="s">
        <v>58</v>
      </c>
      <c r="D89" s="25">
        <f aca="true" t="shared" si="13" ref="D89:L89">D88</f>
        <v>10000</v>
      </c>
      <c r="E89" s="24">
        <f t="shared" si="13"/>
        <v>0</v>
      </c>
      <c r="F89" s="25">
        <f t="shared" si="13"/>
        <v>10000</v>
      </c>
      <c r="G89" s="24">
        <f t="shared" si="13"/>
        <v>0</v>
      </c>
      <c r="H89" s="25">
        <f t="shared" si="13"/>
        <v>10000</v>
      </c>
      <c r="I89" s="24">
        <f t="shared" si="13"/>
        <v>0</v>
      </c>
      <c r="J89" s="25">
        <f t="shared" si="13"/>
        <v>10000</v>
      </c>
      <c r="K89" s="24">
        <f>K88</f>
        <v>0</v>
      </c>
      <c r="L89" s="25">
        <f t="shared" si="13"/>
        <v>10000</v>
      </c>
    </row>
    <row r="90" spans="1:12" ht="9.75" customHeight="1">
      <c r="A90" s="53"/>
      <c r="B90" s="85"/>
      <c r="C90" s="86"/>
      <c r="D90" s="29"/>
      <c r="E90" s="29"/>
      <c r="F90" s="29"/>
      <c r="G90" s="29"/>
      <c r="H90" s="42"/>
      <c r="I90" s="42"/>
      <c r="J90" s="163"/>
      <c r="K90" s="29"/>
      <c r="L90" s="185"/>
    </row>
    <row r="91" spans="1:12" ht="12.75" customHeight="1">
      <c r="A91" s="53"/>
      <c r="B91" s="94">
        <v>1.8</v>
      </c>
      <c r="C91" s="86" t="s">
        <v>60</v>
      </c>
      <c r="D91" s="38"/>
      <c r="E91" s="38"/>
      <c r="F91" s="38"/>
      <c r="G91" s="38"/>
      <c r="H91" s="129"/>
      <c r="I91" s="129"/>
      <c r="J91" s="166"/>
      <c r="K91" s="38"/>
      <c r="L91" s="190"/>
    </row>
    <row r="92" spans="1:12" ht="12.75" customHeight="1">
      <c r="A92" s="53"/>
      <c r="B92" s="54">
        <v>70</v>
      </c>
      <c r="C92" s="88" t="s">
        <v>61</v>
      </c>
      <c r="D92" s="29"/>
      <c r="E92" s="29"/>
      <c r="F92" s="29"/>
      <c r="G92" s="29"/>
      <c r="H92" s="42"/>
      <c r="I92" s="42"/>
      <c r="J92" s="163"/>
      <c r="K92" s="29"/>
      <c r="L92" s="185"/>
    </row>
    <row r="93" spans="1:12" ht="12.75" customHeight="1">
      <c r="A93" s="91"/>
      <c r="B93" s="206" t="s">
        <v>63</v>
      </c>
      <c r="C93" s="93" t="s">
        <v>24</v>
      </c>
      <c r="D93" s="34">
        <v>1267</v>
      </c>
      <c r="E93" s="33">
        <v>0</v>
      </c>
      <c r="F93" s="34">
        <v>1000</v>
      </c>
      <c r="G93" s="33">
        <v>0</v>
      </c>
      <c r="H93" s="205">
        <v>1000</v>
      </c>
      <c r="I93" s="33">
        <v>0</v>
      </c>
      <c r="J93" s="34">
        <v>500</v>
      </c>
      <c r="K93" s="33">
        <v>0</v>
      </c>
      <c r="L93" s="34">
        <f>SUM(J93:K93)</f>
        <v>500</v>
      </c>
    </row>
    <row r="94" spans="1:12" ht="12.75">
      <c r="A94" s="53" t="s">
        <v>12</v>
      </c>
      <c r="B94" s="54">
        <v>70</v>
      </c>
      <c r="C94" s="88" t="s">
        <v>61</v>
      </c>
      <c r="D94" s="34">
        <f aca="true" t="shared" si="14" ref="D94:L94">SUM(D92:D93)</f>
        <v>1267</v>
      </c>
      <c r="E94" s="33">
        <f t="shared" si="14"/>
        <v>0</v>
      </c>
      <c r="F94" s="34">
        <f t="shared" si="14"/>
        <v>1000</v>
      </c>
      <c r="G94" s="33">
        <f t="shared" si="14"/>
        <v>0</v>
      </c>
      <c r="H94" s="34">
        <f t="shared" si="14"/>
        <v>1000</v>
      </c>
      <c r="I94" s="33">
        <f t="shared" si="14"/>
        <v>0</v>
      </c>
      <c r="J94" s="34">
        <f t="shared" si="14"/>
        <v>500</v>
      </c>
      <c r="K94" s="33">
        <f t="shared" si="14"/>
        <v>0</v>
      </c>
      <c r="L94" s="34">
        <f t="shared" si="14"/>
        <v>500</v>
      </c>
    </row>
    <row r="95" spans="1:12" ht="13.5" customHeight="1">
      <c r="A95" s="53"/>
      <c r="B95" s="54"/>
      <c r="C95" s="88"/>
      <c r="D95" s="29"/>
      <c r="E95" s="30"/>
      <c r="F95" s="29"/>
      <c r="G95" s="30"/>
      <c r="H95" s="42"/>
      <c r="I95" s="125"/>
      <c r="J95" s="163"/>
      <c r="K95" s="30"/>
      <c r="L95" s="185"/>
    </row>
    <row r="96" spans="1:12" ht="12.75">
      <c r="A96" s="53"/>
      <c r="B96" s="54">
        <v>71</v>
      </c>
      <c r="C96" s="88" t="s">
        <v>64</v>
      </c>
      <c r="D96" s="29"/>
      <c r="E96" s="30"/>
      <c r="F96" s="29"/>
      <c r="G96" s="30"/>
      <c r="H96" s="42"/>
      <c r="I96" s="125"/>
      <c r="J96" s="163"/>
      <c r="K96" s="30"/>
      <c r="L96" s="185"/>
    </row>
    <row r="97" spans="1:12" ht="12.75">
      <c r="A97" s="53"/>
      <c r="B97" s="54" t="s">
        <v>155</v>
      </c>
      <c r="C97" s="88" t="s">
        <v>359</v>
      </c>
      <c r="D97" s="31">
        <v>0</v>
      </c>
      <c r="E97" s="31">
        <v>0</v>
      </c>
      <c r="F97" s="32">
        <v>5000</v>
      </c>
      <c r="G97" s="31">
        <v>0</v>
      </c>
      <c r="H97" s="32">
        <v>5680</v>
      </c>
      <c r="I97" s="31">
        <v>0</v>
      </c>
      <c r="J97" s="32">
        <v>10000</v>
      </c>
      <c r="K97" s="31">
        <v>0</v>
      </c>
      <c r="L97" s="32">
        <f>SUM(J97:K97)</f>
        <v>10000</v>
      </c>
    </row>
    <row r="98" spans="1:12" ht="25.5">
      <c r="A98" s="53"/>
      <c r="B98" s="54" t="s">
        <v>161</v>
      </c>
      <c r="C98" s="88" t="s">
        <v>177</v>
      </c>
      <c r="D98" s="32">
        <v>97425</v>
      </c>
      <c r="E98" s="31">
        <v>0</v>
      </c>
      <c r="F98" s="40">
        <v>109300</v>
      </c>
      <c r="G98" s="31">
        <v>0</v>
      </c>
      <c r="H98" s="203">
        <v>109300</v>
      </c>
      <c r="I98" s="31">
        <v>0</v>
      </c>
      <c r="J98" s="40">
        <v>155500</v>
      </c>
      <c r="K98" s="31">
        <v>0</v>
      </c>
      <c r="L98" s="32">
        <f>SUM(J98:K98)</f>
        <v>155500</v>
      </c>
    </row>
    <row r="99" spans="1:12" ht="12.75">
      <c r="A99" s="53" t="s">
        <v>12</v>
      </c>
      <c r="B99" s="54">
        <v>71</v>
      </c>
      <c r="C99" s="88" t="s">
        <v>64</v>
      </c>
      <c r="D99" s="25">
        <f aca="true" t="shared" si="15" ref="D99:L99">SUM(D97:D98)</f>
        <v>97425</v>
      </c>
      <c r="E99" s="24">
        <f t="shared" si="15"/>
        <v>0</v>
      </c>
      <c r="F99" s="25">
        <f t="shared" si="15"/>
        <v>114300</v>
      </c>
      <c r="G99" s="24">
        <f t="shared" si="15"/>
        <v>0</v>
      </c>
      <c r="H99" s="204">
        <f t="shared" si="15"/>
        <v>114980</v>
      </c>
      <c r="I99" s="24">
        <f t="shared" si="15"/>
        <v>0</v>
      </c>
      <c r="J99" s="25">
        <f t="shared" si="15"/>
        <v>165500</v>
      </c>
      <c r="K99" s="24">
        <f>SUM(K97:K98)</f>
        <v>0</v>
      </c>
      <c r="L99" s="25">
        <f t="shared" si="15"/>
        <v>165500</v>
      </c>
    </row>
    <row r="100" spans="1:12" ht="13.5" customHeight="1">
      <c r="A100" s="53"/>
      <c r="B100" s="54"/>
      <c r="C100" s="88"/>
      <c r="D100" s="29"/>
      <c r="E100" s="30"/>
      <c r="F100" s="29"/>
      <c r="G100" s="30"/>
      <c r="H100" s="42"/>
      <c r="I100" s="125"/>
      <c r="J100" s="163"/>
      <c r="K100" s="30"/>
      <c r="L100" s="185"/>
    </row>
    <row r="101" spans="1:12" ht="12.75">
      <c r="A101" s="53"/>
      <c r="B101" s="54">
        <v>84</v>
      </c>
      <c r="C101" s="88" t="s">
        <v>178</v>
      </c>
      <c r="D101" s="29"/>
      <c r="E101" s="30"/>
      <c r="F101" s="29"/>
      <c r="G101" s="30"/>
      <c r="H101" s="42"/>
      <c r="I101" s="125"/>
      <c r="J101" s="163"/>
      <c r="K101" s="30"/>
      <c r="L101" s="185"/>
    </row>
    <row r="102" spans="1:12" ht="12.75">
      <c r="A102" s="53"/>
      <c r="B102" s="54" t="s">
        <v>154</v>
      </c>
      <c r="C102" s="88" t="s">
        <v>59</v>
      </c>
      <c r="D102" s="32">
        <v>30000</v>
      </c>
      <c r="E102" s="31">
        <v>0</v>
      </c>
      <c r="F102" s="32">
        <v>30000</v>
      </c>
      <c r="G102" s="31">
        <v>0</v>
      </c>
      <c r="H102" s="201">
        <v>49900</v>
      </c>
      <c r="I102" s="31">
        <v>0</v>
      </c>
      <c r="J102" s="32">
        <v>40000</v>
      </c>
      <c r="K102" s="31">
        <v>0</v>
      </c>
      <c r="L102" s="32">
        <f>SUM(J102:K102)</f>
        <v>40000</v>
      </c>
    </row>
    <row r="103" spans="1:12" ht="13.5" customHeight="1">
      <c r="A103" s="53"/>
      <c r="B103" s="54"/>
      <c r="C103" s="88"/>
      <c r="D103" s="29"/>
      <c r="E103" s="29"/>
      <c r="F103" s="29"/>
      <c r="G103" s="30"/>
      <c r="H103" s="42"/>
      <c r="I103" s="42"/>
      <c r="J103" s="163"/>
      <c r="K103" s="30"/>
      <c r="L103" s="185"/>
    </row>
    <row r="104" spans="1:12" ht="25.5">
      <c r="A104" s="53"/>
      <c r="B104" s="54">
        <v>86</v>
      </c>
      <c r="C104" s="88" t="s">
        <v>309</v>
      </c>
      <c r="D104" s="32"/>
      <c r="E104" s="32"/>
      <c r="F104" s="32"/>
      <c r="G104" s="32"/>
      <c r="H104" s="126"/>
      <c r="I104" s="126"/>
      <c r="J104" s="162"/>
      <c r="K104" s="32"/>
      <c r="L104" s="186"/>
    </row>
    <row r="105" spans="1:12" ht="12.75">
      <c r="A105" s="53"/>
      <c r="B105" s="54" t="s">
        <v>210</v>
      </c>
      <c r="C105" s="88" t="s">
        <v>24</v>
      </c>
      <c r="D105" s="31">
        <v>0</v>
      </c>
      <c r="E105" s="31">
        <v>0</v>
      </c>
      <c r="F105" s="32">
        <v>10000</v>
      </c>
      <c r="G105" s="31">
        <v>0</v>
      </c>
      <c r="H105" s="32">
        <v>10000</v>
      </c>
      <c r="I105" s="31">
        <v>0</v>
      </c>
      <c r="J105" s="32">
        <v>10000</v>
      </c>
      <c r="K105" s="31">
        <v>0</v>
      </c>
      <c r="L105" s="32">
        <f>SUM(J105:K105)</f>
        <v>10000</v>
      </c>
    </row>
    <row r="106" spans="1:12" ht="51">
      <c r="A106" s="53"/>
      <c r="B106" s="137">
        <v>87</v>
      </c>
      <c r="C106" s="117" t="s">
        <v>295</v>
      </c>
      <c r="D106" s="31"/>
      <c r="E106" s="31"/>
      <c r="F106" s="32"/>
      <c r="G106" s="31"/>
      <c r="H106" s="126"/>
      <c r="I106" s="126"/>
      <c r="J106" s="162"/>
      <c r="K106" s="31"/>
      <c r="L106" s="186"/>
    </row>
    <row r="107" spans="1:12" ht="12.75">
      <c r="A107" s="53"/>
      <c r="B107" s="137" t="s">
        <v>307</v>
      </c>
      <c r="C107" s="88" t="s">
        <v>59</v>
      </c>
      <c r="D107" s="32">
        <v>34560</v>
      </c>
      <c r="E107" s="31">
        <v>0</v>
      </c>
      <c r="F107" s="32">
        <v>37779</v>
      </c>
      <c r="G107" s="31">
        <v>0</v>
      </c>
      <c r="H107" s="32">
        <v>37779</v>
      </c>
      <c r="I107" s="31">
        <v>0</v>
      </c>
      <c r="J107" s="31">
        <v>0</v>
      </c>
      <c r="K107" s="31">
        <v>0</v>
      </c>
      <c r="L107" s="31">
        <f>SUM(J107:K107)</f>
        <v>0</v>
      </c>
    </row>
    <row r="108" spans="1:12" ht="12.75">
      <c r="A108" s="53" t="s">
        <v>12</v>
      </c>
      <c r="B108" s="94">
        <v>1.8</v>
      </c>
      <c r="C108" s="86" t="s">
        <v>60</v>
      </c>
      <c r="D108" s="25">
        <f aca="true" t="shared" si="16" ref="D108:L108">D102+D94+D99+D105+D107</f>
        <v>163252</v>
      </c>
      <c r="E108" s="24">
        <f t="shared" si="16"/>
        <v>0</v>
      </c>
      <c r="F108" s="25">
        <f t="shared" si="16"/>
        <v>193079</v>
      </c>
      <c r="G108" s="24">
        <f t="shared" si="16"/>
        <v>0</v>
      </c>
      <c r="H108" s="25">
        <f t="shared" si="16"/>
        <v>213659</v>
      </c>
      <c r="I108" s="24">
        <f t="shared" si="16"/>
        <v>0</v>
      </c>
      <c r="J108" s="25">
        <f t="shared" si="16"/>
        <v>216000</v>
      </c>
      <c r="K108" s="24">
        <f>K102+K94+K99+K105+K107</f>
        <v>0</v>
      </c>
      <c r="L108" s="25">
        <f t="shared" si="16"/>
        <v>216000</v>
      </c>
    </row>
    <row r="109" spans="1:12" ht="12.75">
      <c r="A109" s="53" t="s">
        <v>12</v>
      </c>
      <c r="B109" s="87">
        <v>1</v>
      </c>
      <c r="C109" s="88" t="s">
        <v>19</v>
      </c>
      <c r="D109" s="25">
        <f aca="true" t="shared" si="17" ref="D109:L109">D108+D89+D85+D48</f>
        <v>234093</v>
      </c>
      <c r="E109" s="25">
        <f t="shared" si="17"/>
        <v>6563</v>
      </c>
      <c r="F109" s="25">
        <f t="shared" si="17"/>
        <v>239414</v>
      </c>
      <c r="G109" s="25">
        <f t="shared" si="17"/>
        <v>5692</v>
      </c>
      <c r="H109" s="25">
        <f t="shared" si="17"/>
        <v>259995</v>
      </c>
      <c r="I109" s="25">
        <f t="shared" si="17"/>
        <v>5692</v>
      </c>
      <c r="J109" s="25">
        <f t="shared" si="17"/>
        <v>311998</v>
      </c>
      <c r="K109" s="25">
        <f t="shared" si="17"/>
        <v>8956</v>
      </c>
      <c r="L109" s="25">
        <f t="shared" si="17"/>
        <v>320954</v>
      </c>
    </row>
    <row r="110" spans="1:12" ht="13.5" customHeight="1">
      <c r="A110" s="53"/>
      <c r="B110" s="87"/>
      <c r="C110" s="88"/>
      <c r="D110" s="29"/>
      <c r="E110" s="29"/>
      <c r="F110" s="29"/>
      <c r="G110" s="29"/>
      <c r="H110" s="42"/>
      <c r="I110" s="42"/>
      <c r="J110" s="163"/>
      <c r="K110" s="29"/>
      <c r="L110" s="185"/>
    </row>
    <row r="111" spans="1:12" ht="12.75">
      <c r="A111" s="53"/>
      <c r="B111" s="87">
        <v>2</v>
      </c>
      <c r="C111" s="88" t="s">
        <v>65</v>
      </c>
      <c r="D111" s="36"/>
      <c r="E111" s="36"/>
      <c r="F111" s="36"/>
      <c r="G111" s="36"/>
      <c r="H111" s="127"/>
      <c r="I111" s="127"/>
      <c r="J111" s="164"/>
      <c r="K111" s="36"/>
      <c r="L111" s="188"/>
    </row>
    <row r="112" spans="1:12" ht="12.75">
      <c r="A112" s="53"/>
      <c r="B112" s="95">
        <v>2.001</v>
      </c>
      <c r="C112" s="86" t="s">
        <v>66</v>
      </c>
      <c r="D112" s="36"/>
      <c r="E112" s="36"/>
      <c r="F112" s="36"/>
      <c r="G112" s="36"/>
      <c r="H112" s="127"/>
      <c r="I112" s="127"/>
      <c r="J112" s="164"/>
      <c r="K112" s="36"/>
      <c r="L112" s="188"/>
    </row>
    <row r="113" spans="1:12" ht="25.5">
      <c r="A113" s="53"/>
      <c r="B113" s="54">
        <v>58</v>
      </c>
      <c r="C113" s="88" t="s">
        <v>67</v>
      </c>
      <c r="D113" s="36"/>
      <c r="E113" s="36"/>
      <c r="F113" s="36"/>
      <c r="G113" s="36"/>
      <c r="H113" s="127"/>
      <c r="I113" s="127"/>
      <c r="J113" s="164"/>
      <c r="K113" s="36"/>
      <c r="L113" s="188"/>
    </row>
    <row r="114" spans="1:12" ht="12.75">
      <c r="A114" s="53"/>
      <c r="B114" s="54">
        <v>45</v>
      </c>
      <c r="C114" s="88" t="s">
        <v>35</v>
      </c>
      <c r="D114" s="32"/>
      <c r="E114" s="32"/>
      <c r="F114" s="32"/>
      <c r="G114" s="32"/>
      <c r="H114" s="42"/>
      <c r="I114" s="42"/>
      <c r="J114" s="162"/>
      <c r="K114" s="32"/>
      <c r="L114" s="186"/>
    </row>
    <row r="115" spans="1:12" ht="12.75">
      <c r="A115" s="53"/>
      <c r="B115" s="90" t="s">
        <v>211</v>
      </c>
      <c r="C115" s="88" t="s">
        <v>36</v>
      </c>
      <c r="D115" s="32">
        <v>20633</v>
      </c>
      <c r="E115" s="32">
        <v>20843</v>
      </c>
      <c r="F115" s="32">
        <v>13000</v>
      </c>
      <c r="G115" s="32">
        <v>26837</v>
      </c>
      <c r="H115" s="32">
        <v>13000</v>
      </c>
      <c r="I115" s="32">
        <v>26837</v>
      </c>
      <c r="J115" s="32">
        <v>28254</v>
      </c>
      <c r="K115" s="32">
        <v>26226</v>
      </c>
      <c r="L115" s="32">
        <f>SUM(J115:K115)</f>
        <v>54480</v>
      </c>
    </row>
    <row r="116" spans="1:12" ht="12.75">
      <c r="A116" s="53"/>
      <c r="B116" s="90" t="s">
        <v>212</v>
      </c>
      <c r="C116" s="88" t="s">
        <v>37</v>
      </c>
      <c r="D116" s="32">
        <v>100</v>
      </c>
      <c r="E116" s="32">
        <v>8</v>
      </c>
      <c r="F116" s="32">
        <v>1</v>
      </c>
      <c r="G116" s="32">
        <v>9</v>
      </c>
      <c r="H116" s="32">
        <v>51</v>
      </c>
      <c r="I116" s="32">
        <v>9</v>
      </c>
      <c r="J116" s="32">
        <v>200</v>
      </c>
      <c r="K116" s="32">
        <v>9</v>
      </c>
      <c r="L116" s="32">
        <f>SUM(J116:K116)</f>
        <v>209</v>
      </c>
    </row>
    <row r="117" spans="1:12" ht="12.75">
      <c r="A117" s="53"/>
      <c r="B117" s="90" t="s">
        <v>213</v>
      </c>
      <c r="C117" s="88" t="s">
        <v>23</v>
      </c>
      <c r="D117" s="32">
        <v>1214</v>
      </c>
      <c r="E117" s="32">
        <v>180</v>
      </c>
      <c r="F117" s="32">
        <v>600</v>
      </c>
      <c r="G117" s="32">
        <v>110</v>
      </c>
      <c r="H117" s="32">
        <v>1000</v>
      </c>
      <c r="I117" s="32">
        <v>110</v>
      </c>
      <c r="J117" s="32">
        <v>1500</v>
      </c>
      <c r="K117" s="32">
        <v>110</v>
      </c>
      <c r="L117" s="32">
        <f>SUM(J117:K117)</f>
        <v>1610</v>
      </c>
    </row>
    <row r="118" spans="1:12" ht="12.75">
      <c r="A118" s="53"/>
      <c r="B118" s="90" t="s">
        <v>313</v>
      </c>
      <c r="C118" s="88" t="s">
        <v>68</v>
      </c>
      <c r="D118" s="45">
        <v>0</v>
      </c>
      <c r="E118" s="45">
        <v>0</v>
      </c>
      <c r="F118" s="32">
        <v>1</v>
      </c>
      <c r="G118" s="31">
        <v>0</v>
      </c>
      <c r="H118" s="32">
        <v>1906</v>
      </c>
      <c r="I118" s="31">
        <v>0</v>
      </c>
      <c r="J118" s="32">
        <v>550</v>
      </c>
      <c r="K118" s="31">
        <v>0</v>
      </c>
      <c r="L118" s="32">
        <f>SUM(J118:K118)</f>
        <v>550</v>
      </c>
    </row>
    <row r="119" spans="1:12" ht="13.5" customHeight="1">
      <c r="A119" s="53"/>
      <c r="B119" s="90" t="s">
        <v>214</v>
      </c>
      <c r="C119" s="88" t="s">
        <v>69</v>
      </c>
      <c r="D119" s="34">
        <v>99</v>
      </c>
      <c r="E119" s="34">
        <v>89</v>
      </c>
      <c r="F119" s="32">
        <v>1</v>
      </c>
      <c r="G119" s="32">
        <v>100</v>
      </c>
      <c r="H119" s="32">
        <v>1</v>
      </c>
      <c r="I119" s="32">
        <v>100</v>
      </c>
      <c r="J119" s="32">
        <v>200</v>
      </c>
      <c r="K119" s="32">
        <v>100</v>
      </c>
      <c r="L119" s="32">
        <f>SUM(J119:K119)</f>
        <v>300</v>
      </c>
    </row>
    <row r="120" spans="1:12" ht="13.5" customHeight="1">
      <c r="A120" s="91" t="s">
        <v>12</v>
      </c>
      <c r="B120" s="92">
        <v>45</v>
      </c>
      <c r="C120" s="93" t="s">
        <v>35</v>
      </c>
      <c r="D120" s="25">
        <f>SUM(D115:D119)</f>
        <v>22046</v>
      </c>
      <c r="E120" s="25">
        <f>SUM(E115:E119)</f>
        <v>21120</v>
      </c>
      <c r="F120" s="25">
        <f aca="true" t="shared" si="18" ref="F120:L120">SUM(F115:F119)</f>
        <v>13603</v>
      </c>
      <c r="G120" s="25">
        <f t="shared" si="18"/>
        <v>27056</v>
      </c>
      <c r="H120" s="25">
        <f t="shared" si="18"/>
        <v>15958</v>
      </c>
      <c r="I120" s="25">
        <f t="shared" si="18"/>
        <v>27056</v>
      </c>
      <c r="J120" s="25">
        <f t="shared" si="18"/>
        <v>30704</v>
      </c>
      <c r="K120" s="25">
        <f>SUM(K115:K119)</f>
        <v>26445</v>
      </c>
      <c r="L120" s="25">
        <f t="shared" si="18"/>
        <v>57149</v>
      </c>
    </row>
    <row r="121" spans="1:12" ht="3.75" customHeight="1">
      <c r="A121" s="53"/>
      <c r="B121" s="90"/>
      <c r="C121" s="88"/>
      <c r="D121" s="32"/>
      <c r="E121" s="32"/>
      <c r="F121" s="32"/>
      <c r="G121" s="32"/>
      <c r="H121" s="42"/>
      <c r="I121" s="42"/>
      <c r="J121" s="162"/>
      <c r="K121" s="32"/>
      <c r="L121" s="186"/>
    </row>
    <row r="122" spans="1:12" ht="13.5" customHeight="1">
      <c r="A122" s="53"/>
      <c r="B122" s="54">
        <v>46</v>
      </c>
      <c r="C122" s="88" t="s">
        <v>38</v>
      </c>
      <c r="D122" s="32"/>
      <c r="E122" s="32"/>
      <c r="F122" s="32"/>
      <c r="G122" s="32"/>
      <c r="H122" s="42"/>
      <c r="I122" s="42"/>
      <c r="J122" s="162"/>
      <c r="K122" s="32"/>
      <c r="L122" s="186"/>
    </row>
    <row r="123" spans="1:12" ht="12.75">
      <c r="A123" s="53"/>
      <c r="B123" s="90" t="s">
        <v>215</v>
      </c>
      <c r="C123" s="88" t="s">
        <v>36</v>
      </c>
      <c r="D123" s="32">
        <v>12648</v>
      </c>
      <c r="E123" s="32">
        <v>19268</v>
      </c>
      <c r="F123" s="32">
        <v>3500</v>
      </c>
      <c r="G123" s="32">
        <v>16582</v>
      </c>
      <c r="H123" s="32">
        <v>3500</v>
      </c>
      <c r="I123" s="32">
        <v>16582</v>
      </c>
      <c r="J123" s="32">
        <v>9468</v>
      </c>
      <c r="K123" s="32">
        <v>29042</v>
      </c>
      <c r="L123" s="32">
        <f>SUM(J123:K123)</f>
        <v>38510</v>
      </c>
    </row>
    <row r="124" spans="1:12" ht="12.75">
      <c r="A124" s="53"/>
      <c r="B124" s="90" t="s">
        <v>216</v>
      </c>
      <c r="C124" s="88" t="s">
        <v>37</v>
      </c>
      <c r="D124" s="32">
        <v>89</v>
      </c>
      <c r="E124" s="32">
        <v>6</v>
      </c>
      <c r="F124" s="32">
        <v>1</v>
      </c>
      <c r="G124" s="32">
        <v>10</v>
      </c>
      <c r="H124" s="32">
        <v>151</v>
      </c>
      <c r="I124" s="32">
        <v>10</v>
      </c>
      <c r="J124" s="32">
        <v>100</v>
      </c>
      <c r="K124" s="32">
        <v>10</v>
      </c>
      <c r="L124" s="32">
        <f>SUM(J124:K124)</f>
        <v>110</v>
      </c>
    </row>
    <row r="125" spans="1:12" ht="12.75">
      <c r="A125" s="53"/>
      <c r="B125" s="90" t="s">
        <v>217</v>
      </c>
      <c r="C125" s="88" t="s">
        <v>23</v>
      </c>
      <c r="D125" s="32">
        <v>862</v>
      </c>
      <c r="E125" s="32">
        <v>80</v>
      </c>
      <c r="F125" s="32">
        <v>300</v>
      </c>
      <c r="G125" s="32">
        <v>9</v>
      </c>
      <c r="H125" s="32">
        <v>1450</v>
      </c>
      <c r="I125" s="32">
        <v>9</v>
      </c>
      <c r="J125" s="32">
        <v>800</v>
      </c>
      <c r="K125" s="32">
        <v>9</v>
      </c>
      <c r="L125" s="32">
        <f>SUM(J125:K125)</f>
        <v>809</v>
      </c>
    </row>
    <row r="126" spans="1:12" ht="12.75">
      <c r="A126" s="53"/>
      <c r="B126" s="90" t="s">
        <v>218</v>
      </c>
      <c r="C126" s="88" t="s">
        <v>69</v>
      </c>
      <c r="D126" s="32">
        <v>100</v>
      </c>
      <c r="E126" s="32">
        <v>59</v>
      </c>
      <c r="F126" s="32">
        <v>1</v>
      </c>
      <c r="G126" s="32">
        <v>100</v>
      </c>
      <c r="H126" s="32">
        <v>1</v>
      </c>
      <c r="I126" s="32">
        <v>100</v>
      </c>
      <c r="J126" s="32">
        <v>150</v>
      </c>
      <c r="K126" s="32">
        <v>100</v>
      </c>
      <c r="L126" s="32">
        <f>SUM(J126:K126)</f>
        <v>250</v>
      </c>
    </row>
    <row r="127" spans="1:12" ht="12.75">
      <c r="A127" s="53" t="s">
        <v>12</v>
      </c>
      <c r="B127" s="54">
        <v>46</v>
      </c>
      <c r="C127" s="88" t="s">
        <v>38</v>
      </c>
      <c r="D127" s="25">
        <f aca="true" t="shared" si="19" ref="D127:L127">SUM(D123:D126)</f>
        <v>13699</v>
      </c>
      <c r="E127" s="25">
        <f t="shared" si="19"/>
        <v>19413</v>
      </c>
      <c r="F127" s="25">
        <f t="shared" si="19"/>
        <v>3802</v>
      </c>
      <c r="G127" s="25">
        <f t="shared" si="19"/>
        <v>16701</v>
      </c>
      <c r="H127" s="207">
        <f t="shared" si="19"/>
        <v>5102</v>
      </c>
      <c r="I127" s="25">
        <f t="shared" si="19"/>
        <v>16701</v>
      </c>
      <c r="J127" s="25">
        <f t="shared" si="19"/>
        <v>10518</v>
      </c>
      <c r="K127" s="25">
        <f>SUM(K123:K126)</f>
        <v>29161</v>
      </c>
      <c r="L127" s="25">
        <f t="shared" si="19"/>
        <v>39679</v>
      </c>
    </row>
    <row r="128" spans="1:12" ht="12.75">
      <c r="A128" s="53"/>
      <c r="B128" s="90"/>
      <c r="C128" s="88"/>
      <c r="D128" s="32"/>
      <c r="E128" s="32"/>
      <c r="F128" s="32"/>
      <c r="G128" s="32"/>
      <c r="H128" s="42"/>
      <c r="I128" s="42"/>
      <c r="J128" s="162"/>
      <c r="K128" s="32"/>
      <c r="L128" s="186"/>
    </row>
    <row r="129" spans="1:12" ht="12.75">
      <c r="A129" s="53"/>
      <c r="B129" s="54">
        <v>47</v>
      </c>
      <c r="C129" s="88" t="s">
        <v>39</v>
      </c>
      <c r="D129" s="32"/>
      <c r="E129" s="32"/>
      <c r="F129" s="32"/>
      <c r="G129" s="32"/>
      <c r="H129" s="42"/>
      <c r="I129" s="42"/>
      <c r="J129" s="162"/>
      <c r="K129" s="32"/>
      <c r="L129" s="186"/>
    </row>
    <row r="130" spans="1:12" ht="12.75">
      <c r="A130" s="53"/>
      <c r="B130" s="90" t="s">
        <v>219</v>
      </c>
      <c r="C130" s="88" t="s">
        <v>36</v>
      </c>
      <c r="D130" s="32">
        <v>5340</v>
      </c>
      <c r="E130" s="32">
        <v>10512</v>
      </c>
      <c r="F130" s="32">
        <v>3000</v>
      </c>
      <c r="G130" s="32">
        <v>10636</v>
      </c>
      <c r="H130" s="32">
        <v>3000</v>
      </c>
      <c r="I130" s="32">
        <v>10636</v>
      </c>
      <c r="J130" s="32">
        <v>7406</v>
      </c>
      <c r="K130" s="32">
        <v>16092</v>
      </c>
      <c r="L130" s="32">
        <f>SUM(J130:K130)</f>
        <v>23498</v>
      </c>
    </row>
    <row r="131" spans="1:12" ht="12.75">
      <c r="A131" s="53"/>
      <c r="B131" s="90" t="s">
        <v>220</v>
      </c>
      <c r="C131" s="88" t="s">
        <v>37</v>
      </c>
      <c r="D131" s="32">
        <v>73</v>
      </c>
      <c r="E131" s="32">
        <v>5</v>
      </c>
      <c r="F131" s="32">
        <v>1</v>
      </c>
      <c r="G131" s="32">
        <v>6</v>
      </c>
      <c r="H131" s="32">
        <v>51</v>
      </c>
      <c r="I131" s="32">
        <v>6</v>
      </c>
      <c r="J131" s="32">
        <v>100</v>
      </c>
      <c r="K131" s="32">
        <v>6</v>
      </c>
      <c r="L131" s="32">
        <f>SUM(J131:K131)</f>
        <v>106</v>
      </c>
    </row>
    <row r="132" spans="1:12" ht="12.75">
      <c r="A132" s="53"/>
      <c r="B132" s="90" t="s">
        <v>221</v>
      </c>
      <c r="C132" s="88" t="s">
        <v>23</v>
      </c>
      <c r="D132" s="32">
        <v>400</v>
      </c>
      <c r="E132" s="32">
        <v>50</v>
      </c>
      <c r="F132" s="32">
        <v>200</v>
      </c>
      <c r="G132" s="32">
        <v>50</v>
      </c>
      <c r="H132" s="32">
        <v>1200</v>
      </c>
      <c r="I132" s="32">
        <v>50</v>
      </c>
      <c r="J132" s="32">
        <v>800</v>
      </c>
      <c r="K132" s="32">
        <v>50</v>
      </c>
      <c r="L132" s="32">
        <f>SUM(J132:K132)</f>
        <v>850</v>
      </c>
    </row>
    <row r="133" spans="1:12" ht="12.75">
      <c r="A133" s="53"/>
      <c r="B133" s="90" t="s">
        <v>222</v>
      </c>
      <c r="C133" s="88" t="s">
        <v>68</v>
      </c>
      <c r="D133" s="46">
        <v>0</v>
      </c>
      <c r="E133" s="46">
        <v>0</v>
      </c>
      <c r="F133" s="32">
        <v>1</v>
      </c>
      <c r="G133" s="31">
        <v>0</v>
      </c>
      <c r="H133" s="32">
        <v>1</v>
      </c>
      <c r="I133" s="31">
        <v>0</v>
      </c>
      <c r="J133" s="32">
        <v>1</v>
      </c>
      <c r="K133" s="31">
        <v>0</v>
      </c>
      <c r="L133" s="32">
        <f>SUM(J133:K133)</f>
        <v>1</v>
      </c>
    </row>
    <row r="134" spans="1:12" ht="12.75">
      <c r="A134" s="53"/>
      <c r="B134" s="90" t="s">
        <v>223</v>
      </c>
      <c r="C134" s="88" t="s">
        <v>69</v>
      </c>
      <c r="D134" s="32">
        <v>75</v>
      </c>
      <c r="E134" s="32">
        <v>31</v>
      </c>
      <c r="F134" s="32">
        <v>1</v>
      </c>
      <c r="G134" s="32">
        <v>34</v>
      </c>
      <c r="H134" s="32">
        <v>1</v>
      </c>
      <c r="I134" s="32">
        <v>34</v>
      </c>
      <c r="J134" s="32">
        <v>100</v>
      </c>
      <c r="K134" s="32">
        <v>34</v>
      </c>
      <c r="L134" s="32">
        <f>SUM(J134:K134)</f>
        <v>134</v>
      </c>
    </row>
    <row r="135" spans="1:12" ht="12.75">
      <c r="A135" s="53" t="s">
        <v>12</v>
      </c>
      <c r="B135" s="54">
        <v>47</v>
      </c>
      <c r="C135" s="88" t="s">
        <v>39</v>
      </c>
      <c r="D135" s="25">
        <f>SUM(D130:D134)</f>
        <v>5888</v>
      </c>
      <c r="E135" s="25">
        <f>SUM(E130:E134)</f>
        <v>10598</v>
      </c>
      <c r="F135" s="25">
        <f aca="true" t="shared" si="20" ref="F135:L135">SUM(F130:F134)</f>
        <v>3203</v>
      </c>
      <c r="G135" s="25">
        <f t="shared" si="20"/>
        <v>10726</v>
      </c>
      <c r="H135" s="25">
        <f t="shared" si="20"/>
        <v>4253</v>
      </c>
      <c r="I135" s="25">
        <f t="shared" si="20"/>
        <v>10726</v>
      </c>
      <c r="J135" s="25">
        <f t="shared" si="20"/>
        <v>8407</v>
      </c>
      <c r="K135" s="25">
        <f>SUM(K130:K134)</f>
        <v>16182</v>
      </c>
      <c r="L135" s="25">
        <f t="shared" si="20"/>
        <v>24589</v>
      </c>
    </row>
    <row r="136" spans="1:12" ht="12.75">
      <c r="A136" s="53"/>
      <c r="B136" s="90"/>
      <c r="C136" s="88"/>
      <c r="D136" s="32"/>
      <c r="E136" s="32"/>
      <c r="F136" s="32"/>
      <c r="G136" s="32"/>
      <c r="H136" s="42"/>
      <c r="I136" s="42"/>
      <c r="J136" s="162"/>
      <c r="K136" s="32"/>
      <c r="L136" s="186"/>
    </row>
    <row r="137" spans="1:12" ht="12.75">
      <c r="A137" s="53"/>
      <c r="B137" s="54">
        <v>48</v>
      </c>
      <c r="C137" s="88" t="s">
        <v>40</v>
      </c>
      <c r="D137" s="32"/>
      <c r="E137" s="32"/>
      <c r="F137" s="32"/>
      <c r="G137" s="32"/>
      <c r="H137" s="42"/>
      <c r="I137" s="42"/>
      <c r="J137" s="162"/>
      <c r="K137" s="32"/>
      <c r="L137" s="186"/>
    </row>
    <row r="138" spans="1:12" ht="12.75">
      <c r="A138" s="53"/>
      <c r="B138" s="90" t="s">
        <v>224</v>
      </c>
      <c r="C138" s="88" t="s">
        <v>36</v>
      </c>
      <c r="D138" s="32">
        <v>8884</v>
      </c>
      <c r="E138" s="32">
        <v>18983</v>
      </c>
      <c r="F138" s="32">
        <v>5500</v>
      </c>
      <c r="G138" s="32">
        <v>27175</v>
      </c>
      <c r="H138" s="32">
        <v>5500</v>
      </c>
      <c r="I138" s="32">
        <v>27175</v>
      </c>
      <c r="J138" s="32">
        <v>4398</v>
      </c>
      <c r="K138" s="32">
        <v>37697</v>
      </c>
      <c r="L138" s="32">
        <f>SUM(J138:K138)</f>
        <v>42095</v>
      </c>
    </row>
    <row r="139" spans="1:12" ht="12.75">
      <c r="A139" s="53"/>
      <c r="B139" s="90" t="s">
        <v>225</v>
      </c>
      <c r="C139" s="88" t="s">
        <v>37</v>
      </c>
      <c r="D139" s="32">
        <v>100</v>
      </c>
      <c r="E139" s="32">
        <v>8</v>
      </c>
      <c r="F139" s="32">
        <v>1</v>
      </c>
      <c r="G139" s="32">
        <v>9</v>
      </c>
      <c r="H139" s="32">
        <v>51</v>
      </c>
      <c r="I139" s="32">
        <v>9</v>
      </c>
      <c r="J139" s="32">
        <v>100</v>
      </c>
      <c r="K139" s="32">
        <v>9</v>
      </c>
      <c r="L139" s="32">
        <f>SUM(J139:K139)</f>
        <v>109</v>
      </c>
    </row>
    <row r="140" spans="1:12" ht="12.75">
      <c r="A140" s="53"/>
      <c r="B140" s="90" t="s">
        <v>226</v>
      </c>
      <c r="C140" s="88" t="s">
        <v>23</v>
      </c>
      <c r="D140" s="32">
        <v>855</v>
      </c>
      <c r="E140" s="32">
        <v>80</v>
      </c>
      <c r="F140" s="32">
        <v>300</v>
      </c>
      <c r="G140" s="32">
        <v>90</v>
      </c>
      <c r="H140" s="32">
        <v>1450</v>
      </c>
      <c r="I140" s="32">
        <v>90</v>
      </c>
      <c r="J140" s="32">
        <v>1000</v>
      </c>
      <c r="K140" s="32">
        <v>90</v>
      </c>
      <c r="L140" s="32">
        <f>SUM(J140:K140)</f>
        <v>1090</v>
      </c>
    </row>
    <row r="141" spans="1:12" ht="12.75">
      <c r="A141" s="53"/>
      <c r="B141" s="90" t="s">
        <v>227</v>
      </c>
      <c r="C141" s="88" t="s">
        <v>68</v>
      </c>
      <c r="D141" s="32">
        <v>100</v>
      </c>
      <c r="E141" s="46">
        <v>0</v>
      </c>
      <c r="F141" s="32">
        <v>1</v>
      </c>
      <c r="G141" s="31">
        <v>0</v>
      </c>
      <c r="H141" s="32">
        <v>765</v>
      </c>
      <c r="I141" s="31">
        <v>0</v>
      </c>
      <c r="J141" s="32">
        <v>1</v>
      </c>
      <c r="K141" s="31">
        <v>0</v>
      </c>
      <c r="L141" s="32">
        <f>SUM(J141:K141)</f>
        <v>1</v>
      </c>
    </row>
    <row r="142" spans="1:12" ht="12.75">
      <c r="A142" s="53"/>
      <c r="B142" s="90" t="s">
        <v>228</v>
      </c>
      <c r="C142" s="88" t="s">
        <v>69</v>
      </c>
      <c r="D142" s="32">
        <v>100</v>
      </c>
      <c r="E142" s="32">
        <v>62</v>
      </c>
      <c r="F142" s="32">
        <v>1</v>
      </c>
      <c r="G142" s="32">
        <v>68</v>
      </c>
      <c r="H142" s="32">
        <v>1</v>
      </c>
      <c r="I142" s="32">
        <v>68</v>
      </c>
      <c r="J142" s="32">
        <v>200</v>
      </c>
      <c r="K142" s="32">
        <v>68</v>
      </c>
      <c r="L142" s="32">
        <f>SUM(J142:K142)</f>
        <v>268</v>
      </c>
    </row>
    <row r="143" spans="1:12" ht="12.75">
      <c r="A143" s="53" t="s">
        <v>12</v>
      </c>
      <c r="B143" s="54">
        <v>48</v>
      </c>
      <c r="C143" s="88" t="s">
        <v>40</v>
      </c>
      <c r="D143" s="25">
        <f aca="true" t="shared" si="21" ref="D143:L143">SUM(D138:D142)</f>
        <v>10039</v>
      </c>
      <c r="E143" s="25">
        <f>SUM(E138:E142)</f>
        <v>19133</v>
      </c>
      <c r="F143" s="25">
        <f t="shared" si="21"/>
        <v>5803</v>
      </c>
      <c r="G143" s="25">
        <f t="shared" si="21"/>
        <v>27342</v>
      </c>
      <c r="H143" s="25">
        <f t="shared" si="21"/>
        <v>7767</v>
      </c>
      <c r="I143" s="25">
        <f t="shared" si="21"/>
        <v>27342</v>
      </c>
      <c r="J143" s="25">
        <f t="shared" si="21"/>
        <v>5699</v>
      </c>
      <c r="K143" s="25">
        <f>SUM(K138:K142)</f>
        <v>37864</v>
      </c>
      <c r="L143" s="25">
        <f t="shared" si="21"/>
        <v>43563</v>
      </c>
    </row>
    <row r="144" spans="1:12" ht="25.5">
      <c r="A144" s="53" t="s">
        <v>12</v>
      </c>
      <c r="B144" s="54">
        <v>58</v>
      </c>
      <c r="C144" s="88" t="s">
        <v>67</v>
      </c>
      <c r="D144" s="25">
        <f aca="true" t="shared" si="22" ref="D144:L144">D143+D135+D127+D120</f>
        <v>51672</v>
      </c>
      <c r="E144" s="25">
        <f t="shared" si="22"/>
        <v>70264</v>
      </c>
      <c r="F144" s="25">
        <f t="shared" si="22"/>
        <v>26411</v>
      </c>
      <c r="G144" s="25">
        <f t="shared" si="22"/>
        <v>81825</v>
      </c>
      <c r="H144" s="25">
        <f t="shared" si="22"/>
        <v>33080</v>
      </c>
      <c r="I144" s="25">
        <f t="shared" si="22"/>
        <v>81825</v>
      </c>
      <c r="J144" s="25">
        <f t="shared" si="22"/>
        <v>55328</v>
      </c>
      <c r="K144" s="25">
        <f>K143+K135+K127+K120</f>
        <v>109652</v>
      </c>
      <c r="L144" s="25">
        <f t="shared" si="22"/>
        <v>164980</v>
      </c>
    </row>
    <row r="145" spans="1:12" ht="12.75">
      <c r="A145" s="53" t="s">
        <v>12</v>
      </c>
      <c r="B145" s="95">
        <v>2.001</v>
      </c>
      <c r="C145" s="86" t="s">
        <v>66</v>
      </c>
      <c r="D145" s="34">
        <f aca="true" t="shared" si="23" ref="D145:L145">D144</f>
        <v>51672</v>
      </c>
      <c r="E145" s="34">
        <f t="shared" si="23"/>
        <v>70264</v>
      </c>
      <c r="F145" s="34">
        <f t="shared" si="23"/>
        <v>26411</v>
      </c>
      <c r="G145" s="34">
        <f t="shared" si="23"/>
        <v>81825</v>
      </c>
      <c r="H145" s="34">
        <f t="shared" si="23"/>
        <v>33080</v>
      </c>
      <c r="I145" s="34">
        <f t="shared" si="23"/>
        <v>81825</v>
      </c>
      <c r="J145" s="34">
        <f t="shared" si="23"/>
        <v>55328</v>
      </c>
      <c r="K145" s="34">
        <f>K144</f>
        <v>109652</v>
      </c>
      <c r="L145" s="34">
        <f t="shared" si="23"/>
        <v>164980</v>
      </c>
    </row>
    <row r="146" spans="1:12" ht="12.75">
      <c r="A146" s="53"/>
      <c r="B146" s="96"/>
      <c r="C146" s="86"/>
      <c r="D146" s="44"/>
      <c r="E146" s="44"/>
      <c r="F146" s="44"/>
      <c r="G146" s="44"/>
      <c r="H146" s="132"/>
      <c r="I146" s="132"/>
      <c r="J146" s="167"/>
      <c r="K146" s="44"/>
      <c r="L146" s="191"/>
    </row>
    <row r="147" spans="1:12" ht="12.75">
      <c r="A147" s="53"/>
      <c r="B147" s="95">
        <v>2.052</v>
      </c>
      <c r="C147" s="86" t="s">
        <v>20</v>
      </c>
      <c r="D147" s="29"/>
      <c r="E147" s="29"/>
      <c r="F147" s="29"/>
      <c r="G147" s="29"/>
      <c r="H147" s="42"/>
      <c r="I147" s="42"/>
      <c r="J147" s="163"/>
      <c r="K147" s="29"/>
      <c r="L147" s="185"/>
    </row>
    <row r="148" spans="1:12" ht="12.75">
      <c r="A148" s="53"/>
      <c r="B148" s="90" t="s">
        <v>70</v>
      </c>
      <c r="C148" s="60" t="s">
        <v>71</v>
      </c>
      <c r="D148" s="34">
        <v>2400</v>
      </c>
      <c r="E148" s="33">
        <v>0</v>
      </c>
      <c r="F148" s="34">
        <v>8500</v>
      </c>
      <c r="G148" s="33">
        <v>0</v>
      </c>
      <c r="H148" s="205">
        <v>8500</v>
      </c>
      <c r="I148" s="33">
        <v>0</v>
      </c>
      <c r="J148" s="33">
        <v>0</v>
      </c>
      <c r="K148" s="33">
        <v>0</v>
      </c>
      <c r="L148" s="33">
        <f>SUM(J148:K148)</f>
        <v>0</v>
      </c>
    </row>
    <row r="149" spans="1:12" ht="12.75">
      <c r="A149" s="53" t="s">
        <v>12</v>
      </c>
      <c r="B149" s="95">
        <v>2.052</v>
      </c>
      <c r="C149" s="86" t="s">
        <v>20</v>
      </c>
      <c r="D149" s="25">
        <f aca="true" t="shared" si="24" ref="D149:L149">D148</f>
        <v>2400</v>
      </c>
      <c r="E149" s="24">
        <f t="shared" si="24"/>
        <v>0</v>
      </c>
      <c r="F149" s="25">
        <f t="shared" si="24"/>
        <v>8500</v>
      </c>
      <c r="G149" s="24">
        <f t="shared" si="24"/>
        <v>0</v>
      </c>
      <c r="H149" s="25">
        <f t="shared" si="24"/>
        <v>8500</v>
      </c>
      <c r="I149" s="24">
        <f t="shared" si="24"/>
        <v>0</v>
      </c>
      <c r="J149" s="24">
        <f t="shared" si="24"/>
        <v>0</v>
      </c>
      <c r="K149" s="24">
        <f>K148</f>
        <v>0</v>
      </c>
      <c r="L149" s="24">
        <f t="shared" si="24"/>
        <v>0</v>
      </c>
    </row>
    <row r="150" spans="1:12" ht="12.75">
      <c r="A150" s="53"/>
      <c r="B150" s="97"/>
      <c r="C150" s="86"/>
      <c r="D150" s="29"/>
      <c r="E150" s="29"/>
      <c r="F150" s="29"/>
      <c r="G150" s="29"/>
      <c r="H150" s="42"/>
      <c r="I150" s="42"/>
      <c r="J150" s="163"/>
      <c r="K150" s="29"/>
      <c r="L150" s="185"/>
    </row>
    <row r="151" spans="1:12" ht="12.75">
      <c r="A151" s="53"/>
      <c r="B151" s="95">
        <v>2.104</v>
      </c>
      <c r="C151" s="86" t="s">
        <v>34</v>
      </c>
      <c r="D151" s="38"/>
      <c r="E151" s="38"/>
      <c r="F151" s="38"/>
      <c r="G151" s="38"/>
      <c r="H151" s="129"/>
      <c r="I151" s="129"/>
      <c r="J151" s="166"/>
      <c r="K151" s="38"/>
      <c r="L151" s="190"/>
    </row>
    <row r="152" spans="1:12" ht="12.75">
      <c r="A152" s="53"/>
      <c r="B152" s="54">
        <v>64</v>
      </c>
      <c r="C152" s="75" t="s">
        <v>72</v>
      </c>
      <c r="D152" s="38"/>
      <c r="E152" s="38"/>
      <c r="F152" s="38"/>
      <c r="G152" s="38"/>
      <c r="H152" s="129"/>
      <c r="I152" s="129"/>
      <c r="J152" s="166"/>
      <c r="K152" s="38"/>
      <c r="L152" s="190"/>
    </row>
    <row r="153" spans="1:12" ht="12.75">
      <c r="A153" s="53"/>
      <c r="B153" s="54">
        <v>45</v>
      </c>
      <c r="C153" s="88" t="s">
        <v>35</v>
      </c>
      <c r="D153" s="38"/>
      <c r="E153" s="38"/>
      <c r="F153" s="38"/>
      <c r="G153" s="38"/>
      <c r="H153" s="129"/>
      <c r="I153" s="129"/>
      <c r="J153" s="166"/>
      <c r="K153" s="38"/>
      <c r="L153" s="190"/>
    </row>
    <row r="154" spans="1:12" ht="12.75">
      <c r="A154" s="91"/>
      <c r="B154" s="206" t="s">
        <v>73</v>
      </c>
      <c r="C154" s="93" t="s">
        <v>36</v>
      </c>
      <c r="D154" s="34">
        <v>314351</v>
      </c>
      <c r="E154" s="34">
        <v>613391</v>
      </c>
      <c r="F154" s="34">
        <v>38000</v>
      </c>
      <c r="G154" s="34">
        <v>925787</v>
      </c>
      <c r="H154" s="205">
        <v>38000</v>
      </c>
      <c r="I154" s="205">
        <v>925787</v>
      </c>
      <c r="J154" s="34">
        <v>371578</v>
      </c>
      <c r="K154" s="34">
        <v>619005</v>
      </c>
      <c r="L154" s="34">
        <f>SUM(J154:K154)</f>
        <v>990583</v>
      </c>
    </row>
    <row r="155" spans="1:12" ht="12.75">
      <c r="A155" s="53"/>
      <c r="B155" s="90" t="s">
        <v>74</v>
      </c>
      <c r="C155" s="88" t="s">
        <v>37</v>
      </c>
      <c r="D155" s="23">
        <v>51</v>
      </c>
      <c r="E155" s="23">
        <v>72</v>
      </c>
      <c r="F155" s="23">
        <v>1</v>
      </c>
      <c r="G155" s="23">
        <v>100</v>
      </c>
      <c r="H155" s="200">
        <v>351</v>
      </c>
      <c r="I155" s="200">
        <v>100</v>
      </c>
      <c r="J155" s="23">
        <v>100</v>
      </c>
      <c r="K155" s="23">
        <v>100</v>
      </c>
      <c r="L155" s="23">
        <f>SUM(J155:K155)</f>
        <v>200</v>
      </c>
    </row>
    <row r="156" spans="1:12" ht="12.75">
      <c r="A156" s="53" t="s">
        <v>12</v>
      </c>
      <c r="B156" s="54">
        <v>45</v>
      </c>
      <c r="C156" s="88" t="s">
        <v>35</v>
      </c>
      <c r="D156" s="25">
        <f aca="true" t="shared" si="25" ref="D156:L156">SUM(D154:D155)</f>
        <v>314402</v>
      </c>
      <c r="E156" s="25">
        <f t="shared" si="25"/>
        <v>613463</v>
      </c>
      <c r="F156" s="25">
        <f t="shared" si="25"/>
        <v>38001</v>
      </c>
      <c r="G156" s="25">
        <f t="shared" si="25"/>
        <v>925887</v>
      </c>
      <c r="H156" s="25">
        <f t="shared" si="25"/>
        <v>38351</v>
      </c>
      <c r="I156" s="25">
        <f t="shared" si="25"/>
        <v>925887</v>
      </c>
      <c r="J156" s="25">
        <f t="shared" si="25"/>
        <v>371678</v>
      </c>
      <c r="K156" s="25">
        <f>SUM(K154:K155)</f>
        <v>619105</v>
      </c>
      <c r="L156" s="25">
        <f t="shared" si="25"/>
        <v>990783</v>
      </c>
    </row>
    <row r="157" spans="1:12" ht="9" customHeight="1">
      <c r="A157" s="53"/>
      <c r="B157" s="54"/>
      <c r="C157" s="88"/>
      <c r="D157" s="29"/>
      <c r="E157" s="29"/>
      <c r="F157" s="29"/>
      <c r="G157" s="29"/>
      <c r="H157" s="42"/>
      <c r="I157" s="42"/>
      <c r="J157" s="163"/>
      <c r="K157" s="29"/>
      <c r="L157" s="185"/>
    </row>
    <row r="158" spans="1:12" ht="12.75">
      <c r="A158" s="53"/>
      <c r="B158" s="54">
        <v>46</v>
      </c>
      <c r="C158" s="88" t="s">
        <v>38</v>
      </c>
      <c r="D158" s="36"/>
      <c r="E158" s="36"/>
      <c r="F158" s="36"/>
      <c r="G158" s="36"/>
      <c r="H158" s="127"/>
      <c r="I158" s="127"/>
      <c r="J158" s="164"/>
      <c r="K158" s="36"/>
      <c r="L158" s="188"/>
    </row>
    <row r="159" spans="1:12" ht="12.75">
      <c r="A159" s="53"/>
      <c r="B159" s="90" t="s">
        <v>75</v>
      </c>
      <c r="C159" s="88" t="s">
        <v>36</v>
      </c>
      <c r="D159" s="23">
        <v>106535</v>
      </c>
      <c r="E159" s="23">
        <v>396546</v>
      </c>
      <c r="F159" s="23">
        <v>10200</v>
      </c>
      <c r="G159" s="23">
        <v>484605</v>
      </c>
      <c r="H159" s="200">
        <v>10200</v>
      </c>
      <c r="I159" s="200">
        <v>484605</v>
      </c>
      <c r="J159" s="23">
        <v>80009</v>
      </c>
      <c r="K159" s="23">
        <v>445916</v>
      </c>
      <c r="L159" s="23">
        <f>SUM(J159:K159)</f>
        <v>525925</v>
      </c>
    </row>
    <row r="160" spans="1:12" ht="12.75">
      <c r="A160" s="53"/>
      <c r="B160" s="90" t="s">
        <v>76</v>
      </c>
      <c r="C160" s="88" t="s">
        <v>37</v>
      </c>
      <c r="D160" s="23">
        <v>57</v>
      </c>
      <c r="E160" s="23">
        <v>53</v>
      </c>
      <c r="F160" s="23">
        <v>1</v>
      </c>
      <c r="G160" s="23">
        <v>56</v>
      </c>
      <c r="H160" s="200">
        <v>251</v>
      </c>
      <c r="I160" s="200">
        <v>56</v>
      </c>
      <c r="J160" s="23">
        <v>100</v>
      </c>
      <c r="K160" s="23">
        <v>56</v>
      </c>
      <c r="L160" s="23">
        <f>SUM(J160:K160)</f>
        <v>156</v>
      </c>
    </row>
    <row r="161" spans="1:12" ht="12.75">
      <c r="A161" s="53" t="s">
        <v>12</v>
      </c>
      <c r="B161" s="54">
        <v>46</v>
      </c>
      <c r="C161" s="88" t="s">
        <v>38</v>
      </c>
      <c r="D161" s="25">
        <f aca="true" t="shared" si="26" ref="D161:L161">SUM(D159:D160)</f>
        <v>106592</v>
      </c>
      <c r="E161" s="25">
        <f t="shared" si="26"/>
        <v>396599</v>
      </c>
      <c r="F161" s="25">
        <f t="shared" si="26"/>
        <v>10201</v>
      </c>
      <c r="G161" s="25">
        <f t="shared" si="26"/>
        <v>484661</v>
      </c>
      <c r="H161" s="25">
        <f t="shared" si="26"/>
        <v>10451</v>
      </c>
      <c r="I161" s="25">
        <f t="shared" si="26"/>
        <v>484661</v>
      </c>
      <c r="J161" s="25">
        <f t="shared" si="26"/>
        <v>80109</v>
      </c>
      <c r="K161" s="25">
        <f>SUM(K159:K160)</f>
        <v>445972</v>
      </c>
      <c r="L161" s="25">
        <f t="shared" si="26"/>
        <v>526081</v>
      </c>
    </row>
    <row r="162" spans="1:12" ht="12" customHeight="1">
      <c r="A162" s="53"/>
      <c r="B162" s="54"/>
      <c r="C162" s="88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12.75">
      <c r="A163" s="53"/>
      <c r="B163" s="54">
        <v>47</v>
      </c>
      <c r="C163" s="88" t="s">
        <v>39</v>
      </c>
      <c r="D163" s="36"/>
      <c r="E163" s="36"/>
      <c r="F163" s="36"/>
      <c r="G163" s="36"/>
      <c r="H163" s="127"/>
      <c r="I163" s="127"/>
      <c r="J163" s="164"/>
      <c r="K163" s="36"/>
      <c r="L163" s="188"/>
    </row>
    <row r="164" spans="1:12" ht="12.75">
      <c r="A164" s="53"/>
      <c r="B164" s="90" t="s">
        <v>77</v>
      </c>
      <c r="C164" s="88" t="s">
        <v>36</v>
      </c>
      <c r="D164" s="32">
        <v>38379</v>
      </c>
      <c r="E164" s="32">
        <v>100758</v>
      </c>
      <c r="F164" s="32">
        <v>18000</v>
      </c>
      <c r="G164" s="32">
        <v>118310</v>
      </c>
      <c r="H164" s="201">
        <v>18000</v>
      </c>
      <c r="I164" s="201">
        <v>118310</v>
      </c>
      <c r="J164" s="32">
        <v>48746</v>
      </c>
      <c r="K164" s="32">
        <v>146755</v>
      </c>
      <c r="L164" s="32">
        <f>SUM(J164:K164)</f>
        <v>195501</v>
      </c>
    </row>
    <row r="165" spans="1:12" ht="12.75">
      <c r="A165" s="53"/>
      <c r="B165" s="90" t="s">
        <v>78</v>
      </c>
      <c r="C165" s="88" t="s">
        <v>37</v>
      </c>
      <c r="D165" s="32">
        <v>32</v>
      </c>
      <c r="E165" s="32">
        <v>29</v>
      </c>
      <c r="F165" s="32">
        <v>1</v>
      </c>
      <c r="G165" s="32">
        <v>32</v>
      </c>
      <c r="H165" s="201">
        <v>251</v>
      </c>
      <c r="I165" s="201">
        <v>32</v>
      </c>
      <c r="J165" s="32">
        <v>100</v>
      </c>
      <c r="K165" s="32">
        <v>32</v>
      </c>
      <c r="L165" s="32">
        <f>SUM(J165:K165)</f>
        <v>132</v>
      </c>
    </row>
    <row r="166" spans="1:12" ht="12.75">
      <c r="A166" s="53" t="s">
        <v>12</v>
      </c>
      <c r="B166" s="54">
        <v>47</v>
      </c>
      <c r="C166" s="88" t="s">
        <v>39</v>
      </c>
      <c r="D166" s="25">
        <f aca="true" t="shared" si="27" ref="D166:L166">SUM(D164:D165)</f>
        <v>38411</v>
      </c>
      <c r="E166" s="25">
        <f t="shared" si="27"/>
        <v>100787</v>
      </c>
      <c r="F166" s="25">
        <f t="shared" si="27"/>
        <v>18001</v>
      </c>
      <c r="G166" s="25">
        <f t="shared" si="27"/>
        <v>118342</v>
      </c>
      <c r="H166" s="25">
        <f t="shared" si="27"/>
        <v>18251</v>
      </c>
      <c r="I166" s="25">
        <f t="shared" si="27"/>
        <v>118342</v>
      </c>
      <c r="J166" s="25">
        <f t="shared" si="27"/>
        <v>48846</v>
      </c>
      <c r="K166" s="25">
        <f>SUM(K164:K165)</f>
        <v>146787</v>
      </c>
      <c r="L166" s="25">
        <f t="shared" si="27"/>
        <v>195633</v>
      </c>
    </row>
    <row r="167" spans="1:12" ht="12" customHeight="1">
      <c r="A167" s="53"/>
      <c r="B167" s="54"/>
      <c r="C167" s="88"/>
      <c r="D167" s="29"/>
      <c r="E167" s="29"/>
      <c r="F167" s="29"/>
      <c r="G167" s="29"/>
      <c r="H167" s="42"/>
      <c r="I167" s="42"/>
      <c r="J167" s="163"/>
      <c r="K167" s="29"/>
      <c r="L167" s="185"/>
    </row>
    <row r="168" spans="1:12" ht="12.75">
      <c r="A168" s="53"/>
      <c r="B168" s="54">
        <v>48</v>
      </c>
      <c r="C168" s="88" t="s">
        <v>40</v>
      </c>
      <c r="D168" s="36"/>
      <c r="E168" s="36"/>
      <c r="F168" s="36"/>
      <c r="G168" s="36"/>
      <c r="H168" s="127"/>
      <c r="I168" s="127"/>
      <c r="J168" s="164"/>
      <c r="K168" s="36"/>
      <c r="L168" s="188"/>
    </row>
    <row r="169" spans="1:12" ht="12.75">
      <c r="A169" s="53"/>
      <c r="B169" s="90" t="s">
        <v>79</v>
      </c>
      <c r="C169" s="88" t="s">
        <v>36</v>
      </c>
      <c r="D169" s="23">
        <v>150296</v>
      </c>
      <c r="E169" s="23">
        <v>301591</v>
      </c>
      <c r="F169" s="23">
        <v>15800</v>
      </c>
      <c r="G169" s="23">
        <v>482194</v>
      </c>
      <c r="H169" s="200">
        <v>15800</v>
      </c>
      <c r="I169" s="200">
        <v>482194</v>
      </c>
      <c r="J169" s="23">
        <v>154423</v>
      </c>
      <c r="K169" s="23">
        <v>520064</v>
      </c>
      <c r="L169" s="23">
        <f>SUM(J169:K169)</f>
        <v>674487</v>
      </c>
    </row>
    <row r="170" spans="1:12" ht="12.75">
      <c r="A170" s="53"/>
      <c r="B170" s="90" t="s">
        <v>80</v>
      </c>
      <c r="C170" s="88" t="s">
        <v>37</v>
      </c>
      <c r="D170" s="23">
        <v>50</v>
      </c>
      <c r="E170" s="23">
        <v>51</v>
      </c>
      <c r="F170" s="23">
        <v>1</v>
      </c>
      <c r="G170" s="23">
        <v>56</v>
      </c>
      <c r="H170" s="200">
        <v>251</v>
      </c>
      <c r="I170" s="200">
        <v>56</v>
      </c>
      <c r="J170" s="23">
        <v>100</v>
      </c>
      <c r="K170" s="23">
        <v>56</v>
      </c>
      <c r="L170" s="23">
        <f>SUM(J170:K170)</f>
        <v>156</v>
      </c>
    </row>
    <row r="171" spans="1:12" ht="12.75">
      <c r="A171" s="53" t="s">
        <v>12</v>
      </c>
      <c r="B171" s="54">
        <v>48</v>
      </c>
      <c r="C171" s="88" t="s">
        <v>40</v>
      </c>
      <c r="D171" s="25">
        <f aca="true" t="shared" si="28" ref="D171:L171">SUM(D169:D170)</f>
        <v>150346</v>
      </c>
      <c r="E171" s="25">
        <f t="shared" si="28"/>
        <v>301642</v>
      </c>
      <c r="F171" s="25">
        <f t="shared" si="28"/>
        <v>15801</v>
      </c>
      <c r="G171" s="25">
        <f t="shared" si="28"/>
        <v>482250</v>
      </c>
      <c r="H171" s="25">
        <f t="shared" si="28"/>
        <v>16051</v>
      </c>
      <c r="I171" s="25">
        <f t="shared" si="28"/>
        <v>482250</v>
      </c>
      <c r="J171" s="25">
        <f t="shared" si="28"/>
        <v>154523</v>
      </c>
      <c r="K171" s="25">
        <f>SUM(K169:K170)</f>
        <v>520120</v>
      </c>
      <c r="L171" s="25">
        <f t="shared" si="28"/>
        <v>674643</v>
      </c>
    </row>
    <row r="172" spans="1:12" ht="12.75">
      <c r="A172" s="53" t="s">
        <v>12</v>
      </c>
      <c r="B172" s="54">
        <v>64</v>
      </c>
      <c r="C172" s="75" t="s">
        <v>72</v>
      </c>
      <c r="D172" s="25">
        <f aca="true" t="shared" si="29" ref="D172:L172">D171+D166+D161+D156</f>
        <v>609751</v>
      </c>
      <c r="E172" s="25">
        <f t="shared" si="29"/>
        <v>1412491</v>
      </c>
      <c r="F172" s="25">
        <f t="shared" si="29"/>
        <v>82004</v>
      </c>
      <c r="G172" s="25">
        <f t="shared" si="29"/>
        <v>2011140</v>
      </c>
      <c r="H172" s="25">
        <f t="shared" si="29"/>
        <v>83104</v>
      </c>
      <c r="I172" s="25">
        <f t="shared" si="29"/>
        <v>2011140</v>
      </c>
      <c r="J172" s="25">
        <f t="shared" si="29"/>
        <v>655156</v>
      </c>
      <c r="K172" s="25">
        <f>K171+K166+K161+K156</f>
        <v>1731984</v>
      </c>
      <c r="L172" s="25">
        <f t="shared" si="29"/>
        <v>2387140</v>
      </c>
    </row>
    <row r="173" spans="1:12" ht="12.75">
      <c r="A173" s="53" t="s">
        <v>12</v>
      </c>
      <c r="B173" s="95">
        <v>2.104</v>
      </c>
      <c r="C173" s="86" t="s">
        <v>34</v>
      </c>
      <c r="D173" s="25">
        <f aca="true" t="shared" si="30" ref="D173:L173">+D172</f>
        <v>609751</v>
      </c>
      <c r="E173" s="25">
        <f t="shared" si="30"/>
        <v>1412491</v>
      </c>
      <c r="F173" s="25">
        <f t="shared" si="30"/>
        <v>82004</v>
      </c>
      <c r="G173" s="25">
        <f t="shared" si="30"/>
        <v>2011140</v>
      </c>
      <c r="H173" s="25">
        <f t="shared" si="30"/>
        <v>83104</v>
      </c>
      <c r="I173" s="25">
        <f t="shared" si="30"/>
        <v>2011140</v>
      </c>
      <c r="J173" s="25">
        <f t="shared" si="30"/>
        <v>655156</v>
      </c>
      <c r="K173" s="25">
        <f>+K172</f>
        <v>1731984</v>
      </c>
      <c r="L173" s="25">
        <f t="shared" si="30"/>
        <v>2387140</v>
      </c>
    </row>
    <row r="174" spans="1:12" ht="9" customHeight="1">
      <c r="A174" s="53"/>
      <c r="B174" s="95"/>
      <c r="C174" s="86"/>
      <c r="D174" s="44"/>
      <c r="E174" s="44"/>
      <c r="F174" s="44"/>
      <c r="G174" s="44"/>
      <c r="H174" s="132"/>
      <c r="I174" s="132"/>
      <c r="J174" s="167"/>
      <c r="K174" s="44"/>
      <c r="L174" s="191"/>
    </row>
    <row r="175" spans="1:12" ht="12.75">
      <c r="A175" s="53"/>
      <c r="B175" s="95">
        <v>2.106</v>
      </c>
      <c r="C175" s="86" t="s">
        <v>58</v>
      </c>
      <c r="D175" s="29"/>
      <c r="E175" s="29"/>
      <c r="F175" s="29"/>
      <c r="G175" s="29"/>
      <c r="H175" s="42"/>
      <c r="I175" s="42"/>
      <c r="J175" s="163"/>
      <c r="K175" s="29"/>
      <c r="L175" s="185"/>
    </row>
    <row r="176" spans="1:12" ht="12.75">
      <c r="A176" s="53"/>
      <c r="B176" s="90" t="s">
        <v>81</v>
      </c>
      <c r="C176" s="60" t="s">
        <v>57</v>
      </c>
      <c r="D176" s="34">
        <v>10000</v>
      </c>
      <c r="E176" s="33">
        <v>0</v>
      </c>
      <c r="F176" s="34">
        <v>30000</v>
      </c>
      <c r="G176" s="33">
        <v>0</v>
      </c>
      <c r="H176" s="205">
        <v>30000</v>
      </c>
      <c r="I176" s="33">
        <v>0</v>
      </c>
      <c r="J176" s="34">
        <v>10000</v>
      </c>
      <c r="K176" s="33">
        <v>0</v>
      </c>
      <c r="L176" s="34">
        <f>SUM(J176:K176)</f>
        <v>10000</v>
      </c>
    </row>
    <row r="177" spans="1:12" ht="12.75">
      <c r="A177" s="53" t="s">
        <v>12</v>
      </c>
      <c r="B177" s="95">
        <v>2.106</v>
      </c>
      <c r="C177" s="86" t="s">
        <v>58</v>
      </c>
      <c r="D177" s="25">
        <f aca="true" t="shared" si="31" ref="D177:L177">D176</f>
        <v>10000</v>
      </c>
      <c r="E177" s="24">
        <f t="shared" si="31"/>
        <v>0</v>
      </c>
      <c r="F177" s="25">
        <f t="shared" si="31"/>
        <v>30000</v>
      </c>
      <c r="G177" s="24">
        <f t="shared" si="31"/>
        <v>0</v>
      </c>
      <c r="H177" s="25">
        <f t="shared" si="31"/>
        <v>30000</v>
      </c>
      <c r="I177" s="24">
        <f t="shared" si="31"/>
        <v>0</v>
      </c>
      <c r="J177" s="25">
        <f t="shared" si="31"/>
        <v>10000</v>
      </c>
      <c r="K177" s="24">
        <f>K176</f>
        <v>0</v>
      </c>
      <c r="L177" s="25">
        <f t="shared" si="31"/>
        <v>10000</v>
      </c>
    </row>
    <row r="178" spans="1:12" ht="12" customHeight="1">
      <c r="A178" s="53"/>
      <c r="B178" s="85"/>
      <c r="C178" s="86"/>
      <c r="D178" s="29"/>
      <c r="E178" s="29"/>
      <c r="F178" s="29"/>
      <c r="G178" s="29"/>
      <c r="H178" s="42"/>
      <c r="I178" s="42"/>
      <c r="J178" s="163"/>
      <c r="K178" s="29"/>
      <c r="L178" s="185"/>
    </row>
    <row r="179" spans="1:12" ht="12.75">
      <c r="A179" s="53"/>
      <c r="B179" s="95">
        <v>2.107</v>
      </c>
      <c r="C179" s="86" t="s">
        <v>82</v>
      </c>
      <c r="D179" s="36"/>
      <c r="E179" s="36"/>
      <c r="F179" s="36"/>
      <c r="G179" s="36"/>
      <c r="H179" s="127"/>
      <c r="I179" s="127"/>
      <c r="J179" s="164"/>
      <c r="K179" s="36"/>
      <c r="L179" s="188"/>
    </row>
    <row r="180" spans="1:12" ht="25.5">
      <c r="A180" s="53"/>
      <c r="B180" s="90" t="s">
        <v>252</v>
      </c>
      <c r="C180" s="88" t="s">
        <v>270</v>
      </c>
      <c r="D180" s="22">
        <v>0</v>
      </c>
      <c r="E180" s="22">
        <v>0</v>
      </c>
      <c r="F180" s="23">
        <v>5000</v>
      </c>
      <c r="G180" s="22">
        <v>0</v>
      </c>
      <c r="H180" s="23">
        <v>5000</v>
      </c>
      <c r="I180" s="22">
        <v>0</v>
      </c>
      <c r="J180" s="23">
        <v>4000</v>
      </c>
      <c r="K180" s="22">
        <v>0</v>
      </c>
      <c r="L180" s="23">
        <f>SUM(J180:K180)</f>
        <v>4000</v>
      </c>
    </row>
    <row r="181" spans="1:12" ht="12.75">
      <c r="A181" s="53" t="s">
        <v>12</v>
      </c>
      <c r="B181" s="95">
        <v>2.107</v>
      </c>
      <c r="C181" s="86" t="s">
        <v>82</v>
      </c>
      <c r="D181" s="24">
        <f aca="true" t="shared" si="32" ref="D181:L181">SUM(D180:D180)</f>
        <v>0</v>
      </c>
      <c r="E181" s="24">
        <f t="shared" si="32"/>
        <v>0</v>
      </c>
      <c r="F181" s="25">
        <f t="shared" si="32"/>
        <v>5000</v>
      </c>
      <c r="G181" s="24">
        <f t="shared" si="32"/>
        <v>0</v>
      </c>
      <c r="H181" s="25">
        <f t="shared" si="32"/>
        <v>5000</v>
      </c>
      <c r="I181" s="24">
        <f t="shared" si="32"/>
        <v>0</v>
      </c>
      <c r="J181" s="25">
        <f t="shared" si="32"/>
        <v>4000</v>
      </c>
      <c r="K181" s="24">
        <f>SUM(K180:K180)</f>
        <v>0</v>
      </c>
      <c r="L181" s="25">
        <f t="shared" si="32"/>
        <v>4000</v>
      </c>
    </row>
    <row r="182" spans="1:12" ht="12" customHeight="1">
      <c r="A182" s="53"/>
      <c r="B182" s="85"/>
      <c r="C182" s="86"/>
      <c r="D182" s="29"/>
      <c r="E182" s="29"/>
      <c r="F182" s="29"/>
      <c r="G182" s="29"/>
      <c r="H182" s="42"/>
      <c r="I182" s="42"/>
      <c r="J182" s="163"/>
      <c r="K182" s="29"/>
      <c r="L182" s="185"/>
    </row>
    <row r="183" spans="1:12" ht="12.75">
      <c r="A183" s="53"/>
      <c r="B183" s="95">
        <v>2.109</v>
      </c>
      <c r="C183" s="86" t="s">
        <v>83</v>
      </c>
      <c r="D183" s="36"/>
      <c r="E183" s="36"/>
      <c r="F183" s="36"/>
      <c r="G183" s="36"/>
      <c r="H183" s="127"/>
      <c r="I183" s="127"/>
      <c r="J183" s="164"/>
      <c r="K183" s="36"/>
      <c r="L183" s="188"/>
    </row>
    <row r="184" spans="1:12" ht="12.75">
      <c r="A184" s="53"/>
      <c r="B184" s="54">
        <v>65</v>
      </c>
      <c r="C184" s="88" t="s">
        <v>84</v>
      </c>
      <c r="D184" s="38"/>
      <c r="E184" s="38"/>
      <c r="F184" s="38"/>
      <c r="G184" s="38"/>
      <c r="H184" s="129"/>
      <c r="I184" s="129"/>
      <c r="J184" s="166"/>
      <c r="K184" s="38"/>
      <c r="L184" s="190"/>
    </row>
    <row r="185" spans="1:12" ht="12.75">
      <c r="A185" s="53"/>
      <c r="B185" s="90" t="s">
        <v>86</v>
      </c>
      <c r="C185" s="88" t="s">
        <v>24</v>
      </c>
      <c r="D185" s="32">
        <v>21500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f>SUM(J185:K185)</f>
        <v>0</v>
      </c>
    </row>
    <row r="186" spans="1:12" ht="12.75">
      <c r="A186" s="53"/>
      <c r="B186" s="90" t="s">
        <v>314</v>
      </c>
      <c r="C186" s="88" t="s">
        <v>312</v>
      </c>
      <c r="D186" s="31">
        <v>0</v>
      </c>
      <c r="E186" s="31">
        <v>0</v>
      </c>
      <c r="F186" s="32">
        <v>25000</v>
      </c>
      <c r="G186" s="31">
        <v>0</v>
      </c>
      <c r="H186" s="32">
        <v>25000</v>
      </c>
      <c r="I186" s="31">
        <v>0</v>
      </c>
      <c r="J186" s="31">
        <v>0</v>
      </c>
      <c r="K186" s="31">
        <v>0</v>
      </c>
      <c r="L186" s="31">
        <f>SUM(J186:K186)</f>
        <v>0</v>
      </c>
    </row>
    <row r="187" spans="1:12" ht="12.75">
      <c r="A187" s="53"/>
      <c r="B187" s="90" t="s">
        <v>315</v>
      </c>
      <c r="C187" s="88" t="s">
        <v>316</v>
      </c>
      <c r="D187" s="31">
        <v>0</v>
      </c>
      <c r="E187" s="31">
        <v>0</v>
      </c>
      <c r="F187" s="32">
        <v>5100</v>
      </c>
      <c r="G187" s="31">
        <v>0</v>
      </c>
      <c r="H187" s="32">
        <v>5100</v>
      </c>
      <c r="I187" s="31">
        <v>0</v>
      </c>
      <c r="J187" s="32">
        <v>2000</v>
      </c>
      <c r="K187" s="31">
        <v>0</v>
      </c>
      <c r="L187" s="32">
        <f>SUM(J187:K187)</f>
        <v>2000</v>
      </c>
    </row>
    <row r="188" spans="1:12" ht="12.75">
      <c r="A188" s="91" t="s">
        <v>12</v>
      </c>
      <c r="B188" s="92">
        <v>65</v>
      </c>
      <c r="C188" s="93" t="s">
        <v>84</v>
      </c>
      <c r="D188" s="25">
        <f aca="true" t="shared" si="33" ref="D188:L188">SUM(D185:D187)</f>
        <v>21500</v>
      </c>
      <c r="E188" s="24">
        <f t="shared" si="33"/>
        <v>0</v>
      </c>
      <c r="F188" s="25">
        <f t="shared" si="33"/>
        <v>30100</v>
      </c>
      <c r="G188" s="24">
        <f t="shared" si="33"/>
        <v>0</v>
      </c>
      <c r="H188" s="25">
        <f t="shared" si="33"/>
        <v>30100</v>
      </c>
      <c r="I188" s="24">
        <f t="shared" si="33"/>
        <v>0</v>
      </c>
      <c r="J188" s="25">
        <f t="shared" si="33"/>
        <v>2000</v>
      </c>
      <c r="K188" s="24">
        <f t="shared" si="33"/>
        <v>0</v>
      </c>
      <c r="L188" s="25">
        <f t="shared" si="33"/>
        <v>2000</v>
      </c>
    </row>
    <row r="189" spans="1:12" ht="3.75" customHeight="1">
      <c r="A189" s="53"/>
      <c r="B189" s="54"/>
      <c r="C189" s="88"/>
      <c r="D189" s="32"/>
      <c r="E189" s="32"/>
      <c r="F189" s="32"/>
      <c r="G189" s="32"/>
      <c r="H189" s="126"/>
      <c r="I189" s="126"/>
      <c r="J189" s="162"/>
      <c r="K189" s="32"/>
      <c r="L189" s="186"/>
    </row>
    <row r="190" spans="1:12" ht="25.5">
      <c r="A190" s="53"/>
      <c r="B190" s="54">
        <v>66</v>
      </c>
      <c r="C190" s="88" t="s">
        <v>271</v>
      </c>
      <c r="D190" s="32"/>
      <c r="E190" s="32"/>
      <c r="F190" s="32"/>
      <c r="G190" s="32"/>
      <c r="H190" s="126"/>
      <c r="I190" s="126"/>
      <c r="J190" s="162"/>
      <c r="K190" s="32"/>
      <c r="L190" s="186"/>
    </row>
    <row r="191" spans="1:12" ht="12.75">
      <c r="A191" s="53"/>
      <c r="B191" s="54" t="s">
        <v>209</v>
      </c>
      <c r="C191" s="88" t="s">
        <v>59</v>
      </c>
      <c r="D191" s="33">
        <v>0</v>
      </c>
      <c r="E191" s="33">
        <v>0</v>
      </c>
      <c r="F191" s="34">
        <v>5000</v>
      </c>
      <c r="G191" s="33">
        <v>0</v>
      </c>
      <c r="H191" s="34">
        <v>5000</v>
      </c>
      <c r="I191" s="33">
        <v>0</v>
      </c>
      <c r="J191" s="34">
        <v>2500</v>
      </c>
      <c r="K191" s="33">
        <v>0</v>
      </c>
      <c r="L191" s="34">
        <f>SUM(J191:K191)</f>
        <v>2500</v>
      </c>
    </row>
    <row r="192" spans="1:12" ht="25.5">
      <c r="A192" s="53" t="s">
        <v>12</v>
      </c>
      <c r="B192" s="54">
        <v>66</v>
      </c>
      <c r="C192" s="88" t="s">
        <v>271</v>
      </c>
      <c r="D192" s="24">
        <f aca="true" t="shared" si="34" ref="D192:L192">D191</f>
        <v>0</v>
      </c>
      <c r="E192" s="24">
        <f t="shared" si="34"/>
        <v>0</v>
      </c>
      <c r="F192" s="25">
        <f t="shared" si="34"/>
        <v>5000</v>
      </c>
      <c r="G192" s="24">
        <f t="shared" si="34"/>
        <v>0</v>
      </c>
      <c r="H192" s="25">
        <f t="shared" si="34"/>
        <v>5000</v>
      </c>
      <c r="I192" s="24">
        <f t="shared" si="34"/>
        <v>0</v>
      </c>
      <c r="J192" s="25">
        <f t="shared" si="34"/>
        <v>2500</v>
      </c>
      <c r="K192" s="24">
        <f>K191</f>
        <v>0</v>
      </c>
      <c r="L192" s="25">
        <f t="shared" si="34"/>
        <v>2500</v>
      </c>
    </row>
    <row r="193" spans="1:12" ht="12.75">
      <c r="A193" s="53" t="s">
        <v>12</v>
      </c>
      <c r="B193" s="95">
        <v>2.109</v>
      </c>
      <c r="C193" s="86" t="s">
        <v>83</v>
      </c>
      <c r="D193" s="25">
        <f aca="true" t="shared" si="35" ref="D193:L193">D188+D192</f>
        <v>21500</v>
      </c>
      <c r="E193" s="24">
        <f t="shared" si="35"/>
        <v>0</v>
      </c>
      <c r="F193" s="25">
        <f t="shared" si="35"/>
        <v>35100</v>
      </c>
      <c r="G193" s="24">
        <f t="shared" si="35"/>
        <v>0</v>
      </c>
      <c r="H193" s="25">
        <f t="shared" si="35"/>
        <v>35100</v>
      </c>
      <c r="I193" s="24">
        <f t="shared" si="35"/>
        <v>0</v>
      </c>
      <c r="J193" s="25">
        <f t="shared" si="35"/>
        <v>4500</v>
      </c>
      <c r="K193" s="24">
        <f>K188+K192</f>
        <v>0</v>
      </c>
      <c r="L193" s="25">
        <f t="shared" si="35"/>
        <v>4500</v>
      </c>
    </row>
    <row r="194" spans="1:12" ht="12.75">
      <c r="A194" s="53"/>
      <c r="B194" s="85"/>
      <c r="C194" s="86"/>
      <c r="D194" s="29"/>
      <c r="E194" s="29"/>
      <c r="F194" s="29"/>
      <c r="G194" s="29"/>
      <c r="H194" s="42"/>
      <c r="I194" s="42"/>
      <c r="J194" s="163"/>
      <c r="K194" s="29"/>
      <c r="L194" s="185"/>
    </row>
    <row r="195" spans="1:12" ht="25.5">
      <c r="A195" s="53"/>
      <c r="B195" s="98">
        <v>2.11</v>
      </c>
      <c r="C195" s="86" t="s">
        <v>187</v>
      </c>
      <c r="D195" s="29"/>
      <c r="E195" s="29"/>
      <c r="F195" s="29"/>
      <c r="G195" s="29"/>
      <c r="H195" s="42"/>
      <c r="I195" s="42"/>
      <c r="J195" s="163"/>
      <c r="K195" s="29"/>
      <c r="L195" s="185"/>
    </row>
    <row r="196" spans="1:12" ht="12.75">
      <c r="A196" s="53"/>
      <c r="B196" s="99">
        <v>60</v>
      </c>
      <c r="C196" s="88" t="s">
        <v>87</v>
      </c>
      <c r="D196" s="29"/>
      <c r="E196" s="29"/>
      <c r="F196" s="29"/>
      <c r="G196" s="29"/>
      <c r="H196" s="42"/>
      <c r="I196" s="42"/>
      <c r="J196" s="163"/>
      <c r="K196" s="29"/>
      <c r="L196" s="185"/>
    </row>
    <row r="197" spans="1:12" ht="12.75">
      <c r="A197" s="53"/>
      <c r="B197" s="90" t="s">
        <v>88</v>
      </c>
      <c r="C197" s="88" t="s">
        <v>59</v>
      </c>
      <c r="D197" s="33">
        <v>0</v>
      </c>
      <c r="E197" s="33">
        <v>0</v>
      </c>
      <c r="F197" s="34">
        <v>6000</v>
      </c>
      <c r="G197" s="33">
        <v>0</v>
      </c>
      <c r="H197" s="34">
        <v>6000</v>
      </c>
      <c r="I197" s="31">
        <v>0</v>
      </c>
      <c r="J197" s="34">
        <v>500</v>
      </c>
      <c r="K197" s="33">
        <v>0</v>
      </c>
      <c r="L197" s="34">
        <f>SUM(J197:K197)</f>
        <v>500</v>
      </c>
    </row>
    <row r="198" spans="1:12" ht="12.75">
      <c r="A198" s="53" t="s">
        <v>12</v>
      </c>
      <c r="B198" s="99">
        <v>60</v>
      </c>
      <c r="C198" s="88" t="s">
        <v>87</v>
      </c>
      <c r="D198" s="33">
        <f aca="true" t="shared" si="36" ref="D198:L199">D197</f>
        <v>0</v>
      </c>
      <c r="E198" s="33">
        <f t="shared" si="36"/>
        <v>0</v>
      </c>
      <c r="F198" s="34">
        <f t="shared" si="36"/>
        <v>6000</v>
      </c>
      <c r="G198" s="33">
        <f t="shared" si="36"/>
        <v>0</v>
      </c>
      <c r="H198" s="34">
        <f t="shared" si="36"/>
        <v>6000</v>
      </c>
      <c r="I198" s="24">
        <f t="shared" si="36"/>
        <v>0</v>
      </c>
      <c r="J198" s="34">
        <f t="shared" si="36"/>
        <v>500</v>
      </c>
      <c r="K198" s="33">
        <f>K197</f>
        <v>0</v>
      </c>
      <c r="L198" s="34">
        <f t="shared" si="36"/>
        <v>500</v>
      </c>
    </row>
    <row r="199" spans="1:12" ht="25.5">
      <c r="A199" s="53" t="s">
        <v>12</v>
      </c>
      <c r="B199" s="98">
        <v>2.11</v>
      </c>
      <c r="C199" s="86" t="s">
        <v>187</v>
      </c>
      <c r="D199" s="33">
        <f t="shared" si="36"/>
        <v>0</v>
      </c>
      <c r="E199" s="33">
        <f t="shared" si="36"/>
        <v>0</v>
      </c>
      <c r="F199" s="34">
        <f t="shared" si="36"/>
        <v>6000</v>
      </c>
      <c r="G199" s="33">
        <f t="shared" si="36"/>
        <v>0</v>
      </c>
      <c r="H199" s="34">
        <f t="shared" si="36"/>
        <v>6000</v>
      </c>
      <c r="I199" s="24">
        <f t="shared" si="36"/>
        <v>0</v>
      </c>
      <c r="J199" s="34">
        <f t="shared" si="36"/>
        <v>500</v>
      </c>
      <c r="K199" s="33">
        <f>K198</f>
        <v>0</v>
      </c>
      <c r="L199" s="34">
        <f t="shared" si="36"/>
        <v>500</v>
      </c>
    </row>
    <row r="200" spans="1:12" ht="12.75">
      <c r="A200" s="53"/>
      <c r="B200" s="54"/>
      <c r="C200" s="60"/>
      <c r="D200" s="29"/>
      <c r="E200" s="29"/>
      <c r="F200" s="29"/>
      <c r="G200" s="29"/>
      <c r="H200" s="42"/>
      <c r="I200" s="42"/>
      <c r="J200" s="163"/>
      <c r="K200" s="29"/>
      <c r="L200" s="185"/>
    </row>
    <row r="201" spans="1:12" ht="12.75">
      <c r="A201" s="53"/>
      <c r="B201" s="98">
        <v>2.8</v>
      </c>
      <c r="C201" s="86" t="s">
        <v>60</v>
      </c>
      <c r="D201" s="38"/>
      <c r="E201" s="29"/>
      <c r="F201" s="38"/>
      <c r="G201" s="29"/>
      <c r="H201" s="129"/>
      <c r="I201" s="42"/>
      <c r="J201" s="166"/>
      <c r="K201" s="29"/>
      <c r="L201" s="190"/>
    </row>
    <row r="202" spans="1:12" ht="12.75">
      <c r="A202" s="53"/>
      <c r="B202" s="90" t="s">
        <v>33</v>
      </c>
      <c r="C202" s="88" t="s">
        <v>89</v>
      </c>
      <c r="D202" s="32">
        <v>28618</v>
      </c>
      <c r="E202" s="31">
        <v>0</v>
      </c>
      <c r="F202" s="32">
        <v>10000</v>
      </c>
      <c r="G202" s="31">
        <v>0</v>
      </c>
      <c r="H202" s="201">
        <v>10000</v>
      </c>
      <c r="I202" s="31">
        <v>0</v>
      </c>
      <c r="J202" s="32">
        <v>5000</v>
      </c>
      <c r="K202" s="31">
        <v>0</v>
      </c>
      <c r="L202" s="32">
        <f aca="true" t="shared" si="37" ref="L202:L210">SUM(J202:K202)</f>
        <v>5000</v>
      </c>
    </row>
    <row r="203" spans="1:12" ht="12.75">
      <c r="A203" s="53"/>
      <c r="B203" s="90" t="s">
        <v>90</v>
      </c>
      <c r="C203" s="88" t="s">
        <v>91</v>
      </c>
      <c r="D203" s="31">
        <v>0</v>
      </c>
      <c r="E203" s="31">
        <v>0</v>
      </c>
      <c r="F203" s="202">
        <v>315000</v>
      </c>
      <c r="G203" s="31">
        <v>0</v>
      </c>
      <c r="H203" s="202">
        <v>315000</v>
      </c>
      <c r="I203" s="31">
        <v>0</v>
      </c>
      <c r="J203" s="202">
        <v>73400</v>
      </c>
      <c r="K203" s="31">
        <v>0</v>
      </c>
      <c r="L203" s="32">
        <f t="shared" si="37"/>
        <v>73400</v>
      </c>
    </row>
    <row r="204" spans="1:12" ht="12.75">
      <c r="A204" s="53"/>
      <c r="B204" s="90" t="s">
        <v>92</v>
      </c>
      <c r="C204" s="88" t="s">
        <v>93</v>
      </c>
      <c r="D204" s="32">
        <v>17294</v>
      </c>
      <c r="E204" s="31">
        <v>0</v>
      </c>
      <c r="F204" s="202">
        <v>16500</v>
      </c>
      <c r="G204" s="31">
        <v>0</v>
      </c>
      <c r="H204" s="208">
        <v>16500</v>
      </c>
      <c r="I204" s="31">
        <v>0</v>
      </c>
      <c r="J204" s="202">
        <v>20000</v>
      </c>
      <c r="K204" s="31">
        <v>0</v>
      </c>
      <c r="L204" s="32">
        <f t="shared" si="37"/>
        <v>20000</v>
      </c>
    </row>
    <row r="205" spans="1:12" ht="12.75">
      <c r="A205" s="53"/>
      <c r="B205" s="90" t="s">
        <v>317</v>
      </c>
      <c r="C205" s="88" t="s">
        <v>318</v>
      </c>
      <c r="D205" s="46">
        <v>0</v>
      </c>
      <c r="E205" s="31">
        <v>0</v>
      </c>
      <c r="F205" s="202">
        <v>750</v>
      </c>
      <c r="G205" s="31">
        <v>0</v>
      </c>
      <c r="H205" s="202">
        <v>750</v>
      </c>
      <c r="I205" s="31">
        <v>0</v>
      </c>
      <c r="J205" s="202">
        <v>1500</v>
      </c>
      <c r="K205" s="31">
        <v>0</v>
      </c>
      <c r="L205" s="32">
        <f t="shared" si="37"/>
        <v>1500</v>
      </c>
    </row>
    <row r="206" spans="1:12" ht="25.5">
      <c r="A206" s="53"/>
      <c r="B206" s="90" t="s">
        <v>180</v>
      </c>
      <c r="C206" s="88" t="s">
        <v>273</v>
      </c>
      <c r="D206" s="31">
        <v>0</v>
      </c>
      <c r="E206" s="31">
        <v>0</v>
      </c>
      <c r="F206" s="202">
        <v>200</v>
      </c>
      <c r="G206" s="31">
        <v>0</v>
      </c>
      <c r="H206" s="202">
        <v>200</v>
      </c>
      <c r="I206" s="31">
        <v>0</v>
      </c>
      <c r="J206" s="45">
        <v>0</v>
      </c>
      <c r="K206" s="31">
        <v>0</v>
      </c>
      <c r="L206" s="31">
        <f t="shared" si="37"/>
        <v>0</v>
      </c>
    </row>
    <row r="207" spans="1:12" ht="12.75">
      <c r="A207" s="53"/>
      <c r="B207" s="90" t="s">
        <v>181</v>
      </c>
      <c r="C207" s="88" t="s">
        <v>182</v>
      </c>
      <c r="D207" s="32">
        <v>15000</v>
      </c>
      <c r="E207" s="22">
        <v>0</v>
      </c>
      <c r="F207" s="40">
        <v>11363</v>
      </c>
      <c r="G207" s="22">
        <v>0</v>
      </c>
      <c r="H207" s="203">
        <v>11363</v>
      </c>
      <c r="I207" s="22">
        <v>0</v>
      </c>
      <c r="J207" s="46">
        <v>0</v>
      </c>
      <c r="K207" s="22">
        <v>0</v>
      </c>
      <c r="L207" s="22">
        <f t="shared" si="37"/>
        <v>0</v>
      </c>
    </row>
    <row r="208" spans="1:12" ht="12.75">
      <c r="A208" s="53"/>
      <c r="B208" s="90" t="s">
        <v>202</v>
      </c>
      <c r="C208" s="88" t="s">
        <v>274</v>
      </c>
      <c r="D208" s="22">
        <v>0</v>
      </c>
      <c r="E208" s="22">
        <v>0</v>
      </c>
      <c r="F208" s="40">
        <v>590</v>
      </c>
      <c r="G208" s="22">
        <v>0</v>
      </c>
      <c r="H208" s="40">
        <v>590</v>
      </c>
      <c r="I208" s="22">
        <v>0</v>
      </c>
      <c r="J208" s="46">
        <v>0</v>
      </c>
      <c r="K208" s="22">
        <v>0</v>
      </c>
      <c r="L208" s="22">
        <f t="shared" si="37"/>
        <v>0</v>
      </c>
    </row>
    <row r="209" spans="1:12" ht="25.5">
      <c r="A209" s="53"/>
      <c r="B209" s="90" t="s">
        <v>233</v>
      </c>
      <c r="C209" s="88" t="s">
        <v>234</v>
      </c>
      <c r="D209" s="32">
        <v>199</v>
      </c>
      <c r="E209" s="31">
        <v>0</v>
      </c>
      <c r="F209" s="202">
        <v>1700</v>
      </c>
      <c r="G209" s="31">
        <v>0</v>
      </c>
      <c r="H209" s="202">
        <v>1700</v>
      </c>
      <c r="I209" s="31">
        <v>0</v>
      </c>
      <c r="J209" s="45">
        <v>0</v>
      </c>
      <c r="K209" s="31">
        <v>0</v>
      </c>
      <c r="L209" s="31">
        <f t="shared" si="37"/>
        <v>0</v>
      </c>
    </row>
    <row r="210" spans="1:12" ht="12.75">
      <c r="A210" s="53"/>
      <c r="B210" s="90" t="s">
        <v>319</v>
      </c>
      <c r="C210" s="88" t="s">
        <v>320</v>
      </c>
      <c r="D210" s="31">
        <v>0</v>
      </c>
      <c r="E210" s="31">
        <v>0</v>
      </c>
      <c r="F210" s="202">
        <v>2932</v>
      </c>
      <c r="G210" s="31">
        <v>0</v>
      </c>
      <c r="H210" s="202">
        <v>2932</v>
      </c>
      <c r="I210" s="31">
        <v>0</v>
      </c>
      <c r="J210" s="45">
        <v>0</v>
      </c>
      <c r="K210" s="31">
        <v>0</v>
      </c>
      <c r="L210" s="31">
        <f t="shared" si="37"/>
        <v>0</v>
      </c>
    </row>
    <row r="211" spans="1:12" ht="12.75">
      <c r="A211" s="53" t="s">
        <v>12</v>
      </c>
      <c r="B211" s="98">
        <v>2.8</v>
      </c>
      <c r="C211" s="86" t="s">
        <v>60</v>
      </c>
      <c r="D211" s="25">
        <f aca="true" t="shared" si="38" ref="D211:L211">SUM(D202:D210)</f>
        <v>61111</v>
      </c>
      <c r="E211" s="24">
        <f t="shared" si="38"/>
        <v>0</v>
      </c>
      <c r="F211" s="25">
        <f t="shared" si="38"/>
        <v>359035</v>
      </c>
      <c r="G211" s="24">
        <f t="shared" si="38"/>
        <v>0</v>
      </c>
      <c r="H211" s="25">
        <f t="shared" si="38"/>
        <v>359035</v>
      </c>
      <c r="I211" s="24">
        <f t="shared" si="38"/>
        <v>0</v>
      </c>
      <c r="J211" s="25">
        <f t="shared" si="38"/>
        <v>99900</v>
      </c>
      <c r="K211" s="24">
        <f t="shared" si="38"/>
        <v>0</v>
      </c>
      <c r="L211" s="25">
        <f t="shared" si="38"/>
        <v>99900</v>
      </c>
    </row>
    <row r="212" spans="1:12" ht="12.75">
      <c r="A212" s="53" t="s">
        <v>12</v>
      </c>
      <c r="B212" s="87">
        <v>2</v>
      </c>
      <c r="C212" s="88" t="s">
        <v>65</v>
      </c>
      <c r="D212" s="34">
        <f aca="true" t="shared" si="39" ref="D212:L212">D211+D193+D181+D173+D149+D145+D177+D199</f>
        <v>756434</v>
      </c>
      <c r="E212" s="34">
        <f t="shared" si="39"/>
        <v>1482755</v>
      </c>
      <c r="F212" s="34">
        <f t="shared" si="39"/>
        <v>552050</v>
      </c>
      <c r="G212" s="34">
        <f t="shared" si="39"/>
        <v>2092965</v>
      </c>
      <c r="H212" s="209">
        <f t="shared" si="39"/>
        <v>559819</v>
      </c>
      <c r="I212" s="209">
        <f t="shared" si="39"/>
        <v>2092965</v>
      </c>
      <c r="J212" s="34">
        <f t="shared" si="39"/>
        <v>829384</v>
      </c>
      <c r="K212" s="34">
        <f t="shared" si="39"/>
        <v>1841636</v>
      </c>
      <c r="L212" s="34">
        <f t="shared" si="39"/>
        <v>2671020</v>
      </c>
    </row>
    <row r="213" spans="1:12" ht="12.75">
      <c r="A213" s="53"/>
      <c r="B213" s="87"/>
      <c r="C213" s="88"/>
      <c r="D213" s="29"/>
      <c r="E213" s="29"/>
      <c r="F213" s="29"/>
      <c r="G213" s="29"/>
      <c r="H213" s="42"/>
      <c r="I213" s="42"/>
      <c r="J213" s="163"/>
      <c r="K213" s="29"/>
      <c r="L213" s="185"/>
    </row>
    <row r="214" spans="1:12" ht="12.75">
      <c r="A214" s="53"/>
      <c r="B214" s="87">
        <v>3</v>
      </c>
      <c r="C214" s="88" t="s">
        <v>94</v>
      </c>
      <c r="D214" s="38"/>
      <c r="E214" s="38"/>
      <c r="F214" s="38"/>
      <c r="G214" s="38"/>
      <c r="H214" s="129"/>
      <c r="I214" s="129"/>
      <c r="J214" s="166"/>
      <c r="K214" s="38"/>
      <c r="L214" s="190"/>
    </row>
    <row r="215" spans="1:12" ht="12.75">
      <c r="A215" s="53"/>
      <c r="B215" s="98">
        <v>3.103</v>
      </c>
      <c r="C215" s="86" t="s">
        <v>95</v>
      </c>
      <c r="D215" s="38"/>
      <c r="E215" s="38"/>
      <c r="F215" s="38"/>
      <c r="G215" s="38"/>
      <c r="H215" s="129"/>
      <c r="I215" s="129"/>
      <c r="J215" s="166"/>
      <c r="K215" s="38"/>
      <c r="L215" s="190"/>
    </row>
    <row r="216" spans="1:12" ht="12.75">
      <c r="A216" s="53"/>
      <c r="B216" s="54">
        <v>65</v>
      </c>
      <c r="C216" s="88" t="s">
        <v>96</v>
      </c>
      <c r="D216" s="38"/>
      <c r="E216" s="38"/>
      <c r="F216" s="38"/>
      <c r="G216" s="38"/>
      <c r="H216" s="129"/>
      <c r="I216" s="129"/>
      <c r="J216" s="166"/>
      <c r="K216" s="38"/>
      <c r="L216" s="190"/>
    </row>
    <row r="217" spans="1:12" ht="12.75">
      <c r="A217" s="91"/>
      <c r="B217" s="206" t="s">
        <v>97</v>
      </c>
      <c r="C217" s="93" t="s">
        <v>36</v>
      </c>
      <c r="D217" s="34">
        <v>31521</v>
      </c>
      <c r="E217" s="34">
        <v>36462</v>
      </c>
      <c r="F217" s="34">
        <v>30001</v>
      </c>
      <c r="G217" s="34">
        <v>37923</v>
      </c>
      <c r="H217" s="205">
        <v>30001</v>
      </c>
      <c r="I217" s="205">
        <v>37923</v>
      </c>
      <c r="J217" s="34">
        <v>31070</v>
      </c>
      <c r="K217" s="34">
        <v>42595</v>
      </c>
      <c r="L217" s="34">
        <f aca="true" t="shared" si="40" ref="L217:L224">SUM(J217:K217)</f>
        <v>73665</v>
      </c>
    </row>
    <row r="218" spans="1:12" ht="12.75">
      <c r="A218" s="53"/>
      <c r="B218" s="90" t="s">
        <v>98</v>
      </c>
      <c r="C218" s="88" t="s">
        <v>37</v>
      </c>
      <c r="D218" s="32">
        <v>11</v>
      </c>
      <c r="E218" s="23">
        <v>26</v>
      </c>
      <c r="F218" s="23">
        <v>1</v>
      </c>
      <c r="G218" s="23">
        <v>30</v>
      </c>
      <c r="H218" s="200">
        <v>1</v>
      </c>
      <c r="I218" s="200">
        <v>30</v>
      </c>
      <c r="J218" s="23">
        <v>24</v>
      </c>
      <c r="K218" s="23">
        <v>30</v>
      </c>
      <c r="L218" s="23">
        <f t="shared" si="40"/>
        <v>54</v>
      </c>
    </row>
    <row r="219" spans="1:12" ht="12.75">
      <c r="A219" s="53"/>
      <c r="B219" s="90" t="s">
        <v>85</v>
      </c>
      <c r="C219" s="88" t="s">
        <v>23</v>
      </c>
      <c r="D219" s="23">
        <v>201</v>
      </c>
      <c r="E219" s="23">
        <v>-210</v>
      </c>
      <c r="F219" s="23">
        <v>250</v>
      </c>
      <c r="G219" s="23">
        <v>38</v>
      </c>
      <c r="H219" s="200">
        <v>250</v>
      </c>
      <c r="I219" s="200">
        <v>38</v>
      </c>
      <c r="J219" s="23">
        <v>219</v>
      </c>
      <c r="K219" s="23">
        <v>38</v>
      </c>
      <c r="L219" s="23">
        <f t="shared" si="40"/>
        <v>257</v>
      </c>
    </row>
    <row r="220" spans="1:12" ht="12.75">
      <c r="A220" s="53"/>
      <c r="B220" s="90" t="s">
        <v>99</v>
      </c>
      <c r="C220" s="88" t="s">
        <v>68</v>
      </c>
      <c r="D220" s="23">
        <v>200</v>
      </c>
      <c r="E220" s="46">
        <v>0</v>
      </c>
      <c r="F220" s="23">
        <v>1</v>
      </c>
      <c r="G220" s="22">
        <v>0</v>
      </c>
      <c r="H220" s="200">
        <v>547</v>
      </c>
      <c r="I220" s="22">
        <v>0</v>
      </c>
      <c r="J220" s="23">
        <v>3</v>
      </c>
      <c r="K220" s="22">
        <v>0</v>
      </c>
      <c r="L220" s="23">
        <f t="shared" si="40"/>
        <v>3</v>
      </c>
    </row>
    <row r="221" spans="1:12" ht="12.75">
      <c r="A221" s="53"/>
      <c r="B221" s="90" t="s">
        <v>100</v>
      </c>
      <c r="C221" s="88" t="s">
        <v>204</v>
      </c>
      <c r="D221" s="46">
        <v>0</v>
      </c>
      <c r="E221" s="22">
        <v>0</v>
      </c>
      <c r="F221" s="23">
        <v>500</v>
      </c>
      <c r="G221" s="22">
        <v>0</v>
      </c>
      <c r="H221" s="23">
        <v>500</v>
      </c>
      <c r="I221" s="22">
        <v>0</v>
      </c>
      <c r="J221" s="23">
        <v>400</v>
      </c>
      <c r="K221" s="22">
        <v>0</v>
      </c>
      <c r="L221" s="23">
        <f t="shared" si="40"/>
        <v>400</v>
      </c>
    </row>
    <row r="222" spans="1:12" ht="12.75">
      <c r="A222" s="53"/>
      <c r="B222" s="90" t="s">
        <v>86</v>
      </c>
      <c r="C222" s="88" t="s">
        <v>101</v>
      </c>
      <c r="D222" s="23">
        <v>150</v>
      </c>
      <c r="E222" s="31">
        <v>0</v>
      </c>
      <c r="F222" s="32">
        <v>1</v>
      </c>
      <c r="G222" s="31">
        <v>0</v>
      </c>
      <c r="H222" s="201">
        <v>151</v>
      </c>
      <c r="I222" s="31">
        <v>0</v>
      </c>
      <c r="J222" s="32">
        <v>200</v>
      </c>
      <c r="K222" s="31">
        <v>0</v>
      </c>
      <c r="L222" s="32">
        <f t="shared" si="40"/>
        <v>200</v>
      </c>
    </row>
    <row r="223" spans="1:12" ht="12.75">
      <c r="A223" s="53"/>
      <c r="B223" s="90" t="s">
        <v>102</v>
      </c>
      <c r="C223" s="88" t="s">
        <v>69</v>
      </c>
      <c r="D223" s="32">
        <v>106</v>
      </c>
      <c r="E223" s="23">
        <v>46</v>
      </c>
      <c r="F223" s="32">
        <v>1</v>
      </c>
      <c r="G223" s="32">
        <v>45</v>
      </c>
      <c r="H223" s="201">
        <v>1</v>
      </c>
      <c r="I223" s="201">
        <v>45</v>
      </c>
      <c r="J223" s="32">
        <v>1</v>
      </c>
      <c r="K223" s="32">
        <v>45</v>
      </c>
      <c r="L223" s="32">
        <f t="shared" si="40"/>
        <v>46</v>
      </c>
    </row>
    <row r="224" spans="1:12" ht="12.75">
      <c r="A224" s="53"/>
      <c r="B224" s="90" t="s">
        <v>103</v>
      </c>
      <c r="C224" s="88" t="s">
        <v>71</v>
      </c>
      <c r="D224" s="31">
        <v>0</v>
      </c>
      <c r="E224" s="31">
        <v>0</v>
      </c>
      <c r="F224" s="32">
        <v>1</v>
      </c>
      <c r="G224" s="31">
        <v>0</v>
      </c>
      <c r="H224" s="32">
        <v>1</v>
      </c>
      <c r="I224" s="31">
        <v>0</v>
      </c>
      <c r="J224" s="32">
        <v>1</v>
      </c>
      <c r="K224" s="31">
        <v>0</v>
      </c>
      <c r="L224" s="32">
        <f t="shared" si="40"/>
        <v>1</v>
      </c>
    </row>
    <row r="225" spans="1:12" ht="12.75">
      <c r="A225" s="53" t="s">
        <v>12</v>
      </c>
      <c r="B225" s="54">
        <v>65</v>
      </c>
      <c r="C225" s="88" t="s">
        <v>104</v>
      </c>
      <c r="D225" s="25">
        <f aca="true" t="shared" si="41" ref="D225:L225">SUM(D217:D224)</f>
        <v>32189</v>
      </c>
      <c r="E225" s="25">
        <f t="shared" si="41"/>
        <v>36324</v>
      </c>
      <c r="F225" s="25">
        <f t="shared" si="41"/>
        <v>30756</v>
      </c>
      <c r="G225" s="25">
        <f t="shared" si="41"/>
        <v>38036</v>
      </c>
      <c r="H225" s="25">
        <f t="shared" si="41"/>
        <v>31452</v>
      </c>
      <c r="I225" s="25">
        <f t="shared" si="41"/>
        <v>38036</v>
      </c>
      <c r="J225" s="25">
        <f t="shared" si="41"/>
        <v>31918</v>
      </c>
      <c r="K225" s="25">
        <f>SUM(K217:K224)</f>
        <v>42708</v>
      </c>
      <c r="L225" s="25">
        <f t="shared" si="41"/>
        <v>74626</v>
      </c>
    </row>
    <row r="226" spans="1:12" ht="12.75">
      <c r="A226" s="53"/>
      <c r="B226" s="54"/>
      <c r="C226" s="88"/>
      <c r="D226" s="29"/>
      <c r="E226" s="29"/>
      <c r="F226" s="29"/>
      <c r="G226" s="29"/>
      <c r="H226" s="42"/>
      <c r="I226" s="42"/>
      <c r="J226" s="163"/>
      <c r="K226" s="29"/>
      <c r="L226" s="185"/>
    </row>
    <row r="227" spans="1:12" ht="12.75">
      <c r="A227" s="53"/>
      <c r="B227" s="54">
        <v>66</v>
      </c>
      <c r="C227" s="88" t="s">
        <v>105</v>
      </c>
      <c r="D227" s="36"/>
      <c r="E227" s="36"/>
      <c r="F227" s="36"/>
      <c r="G227" s="36"/>
      <c r="H227" s="127"/>
      <c r="I227" s="127"/>
      <c r="J227" s="164"/>
      <c r="K227" s="36"/>
      <c r="L227" s="188"/>
    </row>
    <row r="228" spans="1:12" ht="12.75">
      <c r="A228" s="53"/>
      <c r="B228" s="90" t="s">
        <v>43</v>
      </c>
      <c r="C228" s="88" t="s">
        <v>36</v>
      </c>
      <c r="D228" s="12">
        <v>1684</v>
      </c>
      <c r="E228" s="23">
        <v>11089</v>
      </c>
      <c r="F228" s="23">
        <v>1700</v>
      </c>
      <c r="G228" s="23">
        <v>11834</v>
      </c>
      <c r="H228" s="200">
        <v>1700</v>
      </c>
      <c r="I228" s="200">
        <v>11834</v>
      </c>
      <c r="J228" s="23">
        <v>2385</v>
      </c>
      <c r="K228" s="23">
        <v>14511</v>
      </c>
      <c r="L228" s="23">
        <f>SUM(J228:K228)</f>
        <v>16896</v>
      </c>
    </row>
    <row r="229" spans="1:12" ht="12.75">
      <c r="A229" s="53"/>
      <c r="B229" s="90" t="s">
        <v>44</v>
      </c>
      <c r="C229" s="88" t="s">
        <v>37</v>
      </c>
      <c r="D229" s="12">
        <v>20</v>
      </c>
      <c r="E229" s="32">
        <v>14</v>
      </c>
      <c r="F229" s="32">
        <v>1</v>
      </c>
      <c r="G229" s="32">
        <v>20</v>
      </c>
      <c r="H229" s="201">
        <v>21</v>
      </c>
      <c r="I229" s="201">
        <v>20</v>
      </c>
      <c r="J229" s="32">
        <v>20</v>
      </c>
      <c r="K229" s="32">
        <v>20</v>
      </c>
      <c r="L229" s="32">
        <f>SUM(J229:K229)</f>
        <v>40</v>
      </c>
    </row>
    <row r="230" spans="1:12" ht="12.75">
      <c r="A230" s="53"/>
      <c r="B230" s="90" t="s">
        <v>45</v>
      </c>
      <c r="C230" s="88" t="s">
        <v>23</v>
      </c>
      <c r="D230" s="202">
        <v>356</v>
      </c>
      <c r="E230" s="202">
        <v>41</v>
      </c>
      <c r="F230" s="32">
        <v>100</v>
      </c>
      <c r="G230" s="32">
        <v>50</v>
      </c>
      <c r="H230" s="201">
        <v>100</v>
      </c>
      <c r="I230" s="201">
        <v>50</v>
      </c>
      <c r="J230" s="32">
        <v>285</v>
      </c>
      <c r="K230" s="32">
        <v>50</v>
      </c>
      <c r="L230" s="32">
        <f>SUM(J230:K230)</f>
        <v>335</v>
      </c>
    </row>
    <row r="231" spans="1:12" ht="12.75">
      <c r="A231" s="53"/>
      <c r="B231" s="90" t="s">
        <v>106</v>
      </c>
      <c r="C231" s="88" t="s">
        <v>68</v>
      </c>
      <c r="D231" s="46">
        <v>0</v>
      </c>
      <c r="E231" s="31">
        <v>0</v>
      </c>
      <c r="F231" s="32">
        <v>1</v>
      </c>
      <c r="G231" s="31">
        <v>0</v>
      </c>
      <c r="H231" s="32">
        <v>1</v>
      </c>
      <c r="I231" s="31">
        <v>0</v>
      </c>
      <c r="J231" s="32">
        <v>1</v>
      </c>
      <c r="K231" s="31">
        <v>0</v>
      </c>
      <c r="L231" s="32">
        <f>SUM(J231:K231)</f>
        <v>1</v>
      </c>
    </row>
    <row r="232" spans="1:12" ht="12.75">
      <c r="A232" s="53"/>
      <c r="B232" s="90" t="s">
        <v>46</v>
      </c>
      <c r="C232" s="88" t="s">
        <v>24</v>
      </c>
      <c r="D232" s="34">
        <v>217</v>
      </c>
      <c r="E232" s="31">
        <v>0</v>
      </c>
      <c r="F232" s="32">
        <v>1</v>
      </c>
      <c r="G232" s="31">
        <v>0</v>
      </c>
      <c r="H232" s="201">
        <v>101</v>
      </c>
      <c r="I232" s="31">
        <v>0</v>
      </c>
      <c r="J232" s="32">
        <v>200</v>
      </c>
      <c r="K232" s="31">
        <v>0</v>
      </c>
      <c r="L232" s="32">
        <f>SUM(J232:K232)</f>
        <v>200</v>
      </c>
    </row>
    <row r="233" spans="1:12" ht="12.75">
      <c r="A233" s="53" t="s">
        <v>12</v>
      </c>
      <c r="B233" s="54">
        <v>66</v>
      </c>
      <c r="C233" s="88" t="s">
        <v>105</v>
      </c>
      <c r="D233" s="25">
        <f>SUM(D228:D232)</f>
        <v>2277</v>
      </c>
      <c r="E233" s="25">
        <f aca="true" t="shared" si="42" ref="E233:L233">SUM(E228:E232)</f>
        <v>11144</v>
      </c>
      <c r="F233" s="25">
        <f t="shared" si="42"/>
        <v>1803</v>
      </c>
      <c r="G233" s="25">
        <f t="shared" si="42"/>
        <v>11904</v>
      </c>
      <c r="H233" s="25">
        <f t="shared" si="42"/>
        <v>1923</v>
      </c>
      <c r="I233" s="25">
        <f t="shared" si="42"/>
        <v>11904</v>
      </c>
      <c r="J233" s="25">
        <f t="shared" si="42"/>
        <v>2891</v>
      </c>
      <c r="K233" s="25">
        <f>SUM(K228:K232)</f>
        <v>14581</v>
      </c>
      <c r="L233" s="25">
        <f t="shared" si="42"/>
        <v>17472</v>
      </c>
    </row>
    <row r="234" spans="1:12" ht="12.75">
      <c r="A234" s="53"/>
      <c r="B234" s="54"/>
      <c r="C234" s="88"/>
      <c r="D234" s="29"/>
      <c r="E234" s="29"/>
      <c r="F234" s="29"/>
      <c r="G234" s="29"/>
      <c r="H234" s="42"/>
      <c r="I234" s="42"/>
      <c r="J234" s="163"/>
      <c r="K234" s="29"/>
      <c r="L234" s="185"/>
    </row>
    <row r="235" spans="1:12" ht="25.5">
      <c r="A235" s="53"/>
      <c r="B235" s="54">
        <v>67</v>
      </c>
      <c r="C235" s="88" t="s">
        <v>188</v>
      </c>
      <c r="D235" s="36"/>
      <c r="E235" s="36"/>
      <c r="F235" s="36"/>
      <c r="G235" s="36"/>
      <c r="H235" s="127"/>
      <c r="I235" s="127"/>
      <c r="J235" s="164"/>
      <c r="K235" s="36"/>
      <c r="L235" s="190"/>
    </row>
    <row r="236" spans="1:12" ht="12.75">
      <c r="A236" s="53"/>
      <c r="B236" s="90" t="s">
        <v>48</v>
      </c>
      <c r="C236" s="88" t="s">
        <v>36</v>
      </c>
      <c r="D236" s="32">
        <v>14226</v>
      </c>
      <c r="E236" s="31">
        <v>0</v>
      </c>
      <c r="F236" s="32">
        <v>14300</v>
      </c>
      <c r="G236" s="31">
        <v>0</v>
      </c>
      <c r="H236" s="201">
        <v>14300</v>
      </c>
      <c r="I236" s="31">
        <v>0</v>
      </c>
      <c r="J236" s="32">
        <v>17858</v>
      </c>
      <c r="K236" s="31">
        <v>0</v>
      </c>
      <c r="L236" s="32">
        <f>SUM(J236:K236)</f>
        <v>17858</v>
      </c>
    </row>
    <row r="237" spans="1:12" ht="12.75">
      <c r="A237" s="53"/>
      <c r="B237" s="90" t="s">
        <v>49</v>
      </c>
      <c r="C237" s="88" t="s">
        <v>37</v>
      </c>
      <c r="D237" s="32">
        <v>20</v>
      </c>
      <c r="E237" s="31">
        <v>0</v>
      </c>
      <c r="F237" s="32">
        <v>1</v>
      </c>
      <c r="G237" s="31">
        <v>0</v>
      </c>
      <c r="H237" s="201">
        <v>51</v>
      </c>
      <c r="I237" s="31">
        <v>0</v>
      </c>
      <c r="J237" s="32">
        <v>50</v>
      </c>
      <c r="K237" s="31">
        <v>0</v>
      </c>
      <c r="L237" s="32">
        <f>SUM(J237:K237)</f>
        <v>50</v>
      </c>
    </row>
    <row r="238" spans="1:12" ht="12.75">
      <c r="A238" s="53"/>
      <c r="B238" s="90" t="s">
        <v>50</v>
      </c>
      <c r="C238" s="88" t="s">
        <v>23</v>
      </c>
      <c r="D238" s="32">
        <v>161</v>
      </c>
      <c r="E238" s="31">
        <v>0</v>
      </c>
      <c r="F238" s="32">
        <v>150</v>
      </c>
      <c r="G238" s="31">
        <v>0</v>
      </c>
      <c r="H238" s="201">
        <v>150</v>
      </c>
      <c r="I238" s="31">
        <v>0</v>
      </c>
      <c r="J238" s="32">
        <v>100</v>
      </c>
      <c r="K238" s="31">
        <v>0</v>
      </c>
      <c r="L238" s="32">
        <f>SUM(J238:K238)</f>
        <v>100</v>
      </c>
    </row>
    <row r="239" spans="1:12" ht="12.75">
      <c r="A239" s="53"/>
      <c r="B239" s="90" t="s">
        <v>107</v>
      </c>
      <c r="C239" s="88" t="s">
        <v>26</v>
      </c>
      <c r="D239" s="23">
        <v>250</v>
      </c>
      <c r="E239" s="22">
        <v>0</v>
      </c>
      <c r="F239" s="23">
        <v>1</v>
      </c>
      <c r="G239" s="22">
        <v>0</v>
      </c>
      <c r="H239" s="200">
        <v>251</v>
      </c>
      <c r="I239" s="22">
        <v>0</v>
      </c>
      <c r="J239" s="23">
        <v>250</v>
      </c>
      <c r="K239" s="22">
        <v>0</v>
      </c>
      <c r="L239" s="23">
        <f>SUM(J239:K239)</f>
        <v>250</v>
      </c>
    </row>
    <row r="240" spans="1:12" ht="12.75">
      <c r="A240" s="53"/>
      <c r="B240" s="90" t="s">
        <v>51</v>
      </c>
      <c r="C240" s="88" t="s">
        <v>24</v>
      </c>
      <c r="D240" s="34">
        <v>80</v>
      </c>
      <c r="E240" s="33">
        <v>0</v>
      </c>
      <c r="F240" s="34">
        <v>1</v>
      </c>
      <c r="G240" s="33">
        <v>0</v>
      </c>
      <c r="H240" s="205">
        <v>51</v>
      </c>
      <c r="I240" s="33">
        <v>0</v>
      </c>
      <c r="J240" s="34">
        <v>50</v>
      </c>
      <c r="K240" s="33">
        <v>0</v>
      </c>
      <c r="L240" s="34">
        <f>SUM(J240:K240)</f>
        <v>50</v>
      </c>
    </row>
    <row r="241" spans="1:12" ht="25.5">
      <c r="A241" s="53" t="s">
        <v>12</v>
      </c>
      <c r="B241" s="54">
        <v>67</v>
      </c>
      <c r="C241" s="88" t="s">
        <v>188</v>
      </c>
      <c r="D241" s="210">
        <f aca="true" t="shared" si="43" ref="D241:L241">SUM(D235:D240)</f>
        <v>14737</v>
      </c>
      <c r="E241" s="33">
        <f t="shared" si="43"/>
        <v>0</v>
      </c>
      <c r="F241" s="210">
        <f t="shared" si="43"/>
        <v>14453</v>
      </c>
      <c r="G241" s="33">
        <f t="shared" si="43"/>
        <v>0</v>
      </c>
      <c r="H241" s="210">
        <f t="shared" si="43"/>
        <v>14803</v>
      </c>
      <c r="I241" s="33">
        <f t="shared" si="43"/>
        <v>0</v>
      </c>
      <c r="J241" s="34">
        <f t="shared" si="43"/>
        <v>18308</v>
      </c>
      <c r="K241" s="33">
        <f>SUM(K235:K240)</f>
        <v>0</v>
      </c>
      <c r="L241" s="34">
        <f t="shared" si="43"/>
        <v>18308</v>
      </c>
    </row>
    <row r="242" spans="1:12" ht="12.75">
      <c r="A242" s="53"/>
      <c r="B242" s="54"/>
      <c r="C242" s="88"/>
      <c r="D242" s="29"/>
      <c r="E242" s="29"/>
      <c r="F242" s="29"/>
      <c r="G242" s="29"/>
      <c r="H242" s="42"/>
      <c r="I242" s="42"/>
      <c r="J242" s="163"/>
      <c r="K242" s="29"/>
      <c r="L242" s="185"/>
    </row>
    <row r="243" spans="1:12" ht="12.75">
      <c r="A243" s="53"/>
      <c r="B243" s="54">
        <v>68</v>
      </c>
      <c r="C243" s="88" t="s">
        <v>108</v>
      </c>
      <c r="D243" s="36"/>
      <c r="E243" s="36"/>
      <c r="F243" s="36"/>
      <c r="G243" s="36"/>
      <c r="H243" s="127"/>
      <c r="I243" s="127"/>
      <c r="J243" s="164"/>
      <c r="K243" s="36"/>
      <c r="L243" s="188"/>
    </row>
    <row r="244" spans="1:12" ht="12.75">
      <c r="A244" s="53"/>
      <c r="B244" s="90" t="s">
        <v>109</v>
      </c>
      <c r="C244" s="88" t="s">
        <v>36</v>
      </c>
      <c r="D244" s="23">
        <v>20212</v>
      </c>
      <c r="E244" s="22">
        <v>0</v>
      </c>
      <c r="F244" s="23">
        <v>20000</v>
      </c>
      <c r="G244" s="22">
        <v>0</v>
      </c>
      <c r="H244" s="200">
        <v>20000</v>
      </c>
      <c r="I244" s="22">
        <v>0</v>
      </c>
      <c r="J244" s="23">
        <v>17622</v>
      </c>
      <c r="K244" s="22">
        <v>0</v>
      </c>
      <c r="L244" s="23">
        <f>SUM(J244:K244)</f>
        <v>17622</v>
      </c>
    </row>
    <row r="245" spans="1:12" ht="12.75">
      <c r="A245" s="53"/>
      <c r="B245" s="90" t="s">
        <v>110</v>
      </c>
      <c r="C245" s="88" t="s">
        <v>37</v>
      </c>
      <c r="D245" s="23">
        <v>20</v>
      </c>
      <c r="E245" s="22">
        <v>0</v>
      </c>
      <c r="F245" s="23">
        <v>1</v>
      </c>
      <c r="G245" s="22">
        <v>0</v>
      </c>
      <c r="H245" s="200">
        <v>31</v>
      </c>
      <c r="I245" s="22">
        <v>0</v>
      </c>
      <c r="J245" s="23">
        <v>50</v>
      </c>
      <c r="K245" s="22">
        <v>0</v>
      </c>
      <c r="L245" s="23">
        <f>SUM(J245:K245)</f>
        <v>50</v>
      </c>
    </row>
    <row r="246" spans="1:12" ht="12.75">
      <c r="A246" s="53"/>
      <c r="B246" s="90" t="s">
        <v>111</v>
      </c>
      <c r="C246" s="88" t="s">
        <v>23</v>
      </c>
      <c r="D246" s="32">
        <v>500</v>
      </c>
      <c r="E246" s="31">
        <v>0</v>
      </c>
      <c r="F246" s="32">
        <v>200</v>
      </c>
      <c r="G246" s="31">
        <v>0</v>
      </c>
      <c r="H246" s="201">
        <v>200</v>
      </c>
      <c r="I246" s="31">
        <v>0</v>
      </c>
      <c r="J246" s="32">
        <v>100</v>
      </c>
      <c r="K246" s="31">
        <v>0</v>
      </c>
      <c r="L246" s="32">
        <f>SUM(J246:K246)</f>
        <v>100</v>
      </c>
    </row>
    <row r="247" spans="1:12" ht="12.75">
      <c r="A247" s="53"/>
      <c r="B247" s="90" t="s">
        <v>321</v>
      </c>
      <c r="C247" s="88" t="s">
        <v>204</v>
      </c>
      <c r="D247" s="45">
        <v>0</v>
      </c>
      <c r="E247" s="31">
        <v>0</v>
      </c>
      <c r="F247" s="32">
        <v>1000</v>
      </c>
      <c r="G247" s="31">
        <v>0</v>
      </c>
      <c r="H247" s="32">
        <v>1000</v>
      </c>
      <c r="I247" s="31">
        <v>0</v>
      </c>
      <c r="J247" s="32">
        <v>490</v>
      </c>
      <c r="K247" s="31">
        <v>0</v>
      </c>
      <c r="L247" s="32">
        <f>SUM(J247:K247)</f>
        <v>490</v>
      </c>
    </row>
    <row r="248" spans="1:12" ht="12.75">
      <c r="A248" s="53"/>
      <c r="B248" s="90" t="s">
        <v>112</v>
      </c>
      <c r="C248" s="88" t="s">
        <v>24</v>
      </c>
      <c r="D248" s="32">
        <v>149</v>
      </c>
      <c r="E248" s="33">
        <v>0</v>
      </c>
      <c r="F248" s="32">
        <v>1</v>
      </c>
      <c r="G248" s="33">
        <v>0</v>
      </c>
      <c r="H248" s="205">
        <v>151</v>
      </c>
      <c r="I248" s="33">
        <v>0</v>
      </c>
      <c r="J248" s="32">
        <v>100</v>
      </c>
      <c r="K248" s="33">
        <v>0</v>
      </c>
      <c r="L248" s="34">
        <f>SUM(J248:K248)</f>
        <v>100</v>
      </c>
    </row>
    <row r="249" spans="1:12" ht="12.75">
      <c r="A249" s="91" t="s">
        <v>12</v>
      </c>
      <c r="B249" s="92">
        <v>68</v>
      </c>
      <c r="C249" s="93" t="s">
        <v>108</v>
      </c>
      <c r="D249" s="34">
        <f>SUM(D244:D248)</f>
        <v>20881</v>
      </c>
      <c r="E249" s="33">
        <f aca="true" t="shared" si="44" ref="E249:L249">SUM(E244:E248)</f>
        <v>0</v>
      </c>
      <c r="F249" s="25">
        <f t="shared" si="44"/>
        <v>21202</v>
      </c>
      <c r="G249" s="33">
        <f t="shared" si="44"/>
        <v>0</v>
      </c>
      <c r="H249" s="34">
        <f t="shared" si="44"/>
        <v>21382</v>
      </c>
      <c r="I249" s="33">
        <f t="shared" si="44"/>
        <v>0</v>
      </c>
      <c r="J249" s="25">
        <f t="shared" si="44"/>
        <v>18362</v>
      </c>
      <c r="K249" s="33">
        <f>SUM(K244:K248)</f>
        <v>0</v>
      </c>
      <c r="L249" s="34">
        <f t="shared" si="44"/>
        <v>18362</v>
      </c>
    </row>
    <row r="250" spans="1:12" ht="3.75" customHeight="1">
      <c r="A250" s="53"/>
      <c r="B250" s="54"/>
      <c r="C250" s="88"/>
      <c r="D250" s="29"/>
      <c r="E250" s="38"/>
      <c r="F250" s="29"/>
      <c r="G250" s="38"/>
      <c r="H250" s="42"/>
      <c r="I250" s="129"/>
      <c r="J250" s="163"/>
      <c r="K250" s="38"/>
      <c r="L250" s="190"/>
    </row>
    <row r="251" spans="1:12" ht="12.75">
      <c r="A251" s="53"/>
      <c r="B251" s="54">
        <v>69</v>
      </c>
      <c r="C251" s="88" t="s">
        <v>369</v>
      </c>
      <c r="D251" s="36"/>
      <c r="E251" s="36"/>
      <c r="F251" s="36"/>
      <c r="G251" s="36"/>
      <c r="H251" s="127"/>
      <c r="I251" s="127"/>
      <c r="J251" s="164"/>
      <c r="K251" s="36"/>
      <c r="L251" s="188"/>
    </row>
    <row r="252" spans="1:12" ht="12.75">
      <c r="A252" s="53"/>
      <c r="B252" s="90" t="s">
        <v>113</v>
      </c>
      <c r="C252" s="88" t="s">
        <v>36</v>
      </c>
      <c r="D252" s="40">
        <v>3567</v>
      </c>
      <c r="E252" s="22">
        <v>0</v>
      </c>
      <c r="F252" s="23">
        <v>3600</v>
      </c>
      <c r="G252" s="22">
        <v>0</v>
      </c>
      <c r="H252" s="200">
        <v>3600</v>
      </c>
      <c r="I252" s="22">
        <v>0</v>
      </c>
      <c r="J252" s="23">
        <v>6400</v>
      </c>
      <c r="K252" s="22">
        <v>0</v>
      </c>
      <c r="L252" s="23">
        <f>SUM(J252:K252)</f>
        <v>6400</v>
      </c>
    </row>
    <row r="253" spans="1:12" ht="12.75">
      <c r="A253" s="53"/>
      <c r="B253" s="90" t="s">
        <v>114</v>
      </c>
      <c r="C253" s="88" t="s">
        <v>37</v>
      </c>
      <c r="D253" s="40">
        <v>10</v>
      </c>
      <c r="E253" s="46">
        <v>0</v>
      </c>
      <c r="F253" s="23">
        <v>1</v>
      </c>
      <c r="G253" s="46">
        <v>0</v>
      </c>
      <c r="H253" s="200">
        <v>21</v>
      </c>
      <c r="I253" s="46">
        <v>0</v>
      </c>
      <c r="J253" s="23">
        <v>50</v>
      </c>
      <c r="K253" s="46">
        <v>0</v>
      </c>
      <c r="L253" s="23">
        <f>SUM(J253:K253)</f>
        <v>50</v>
      </c>
    </row>
    <row r="254" spans="1:12" ht="12.75">
      <c r="A254" s="53"/>
      <c r="B254" s="90" t="s">
        <v>115</v>
      </c>
      <c r="C254" s="88" t="s">
        <v>23</v>
      </c>
      <c r="D254" s="40">
        <v>110</v>
      </c>
      <c r="E254" s="46">
        <v>0</v>
      </c>
      <c r="F254" s="23">
        <v>100</v>
      </c>
      <c r="G254" s="46">
        <v>0</v>
      </c>
      <c r="H254" s="200">
        <v>100</v>
      </c>
      <c r="I254" s="46">
        <v>0</v>
      </c>
      <c r="J254" s="23">
        <v>106</v>
      </c>
      <c r="K254" s="46">
        <v>0</v>
      </c>
      <c r="L254" s="23">
        <f>SUM(J254:K254)</f>
        <v>106</v>
      </c>
    </row>
    <row r="255" spans="1:12" ht="12.75">
      <c r="A255" s="53"/>
      <c r="B255" s="90" t="s">
        <v>116</v>
      </c>
      <c r="C255" s="88" t="s">
        <v>24</v>
      </c>
      <c r="D255" s="46">
        <v>0</v>
      </c>
      <c r="E255" s="46">
        <v>0</v>
      </c>
      <c r="F255" s="23">
        <v>2</v>
      </c>
      <c r="G255" s="46">
        <v>0</v>
      </c>
      <c r="H255" s="23">
        <v>102</v>
      </c>
      <c r="I255" s="46">
        <v>0</v>
      </c>
      <c r="J255" s="23">
        <v>100</v>
      </c>
      <c r="K255" s="46">
        <v>0</v>
      </c>
      <c r="L255" s="23">
        <f>SUM(J255:K255)</f>
        <v>100</v>
      </c>
    </row>
    <row r="256" spans="1:12" ht="12.75">
      <c r="A256" s="53" t="s">
        <v>12</v>
      </c>
      <c r="B256" s="54">
        <v>69</v>
      </c>
      <c r="C256" s="88" t="s">
        <v>369</v>
      </c>
      <c r="D256" s="25">
        <f aca="true" t="shared" si="45" ref="D256:L256">SUM(D252:D255)</f>
        <v>3687</v>
      </c>
      <c r="E256" s="24">
        <f t="shared" si="45"/>
        <v>0</v>
      </c>
      <c r="F256" s="25">
        <f t="shared" si="45"/>
        <v>3703</v>
      </c>
      <c r="G256" s="24">
        <f t="shared" si="45"/>
        <v>0</v>
      </c>
      <c r="H256" s="25">
        <f t="shared" si="45"/>
        <v>3823</v>
      </c>
      <c r="I256" s="24">
        <f t="shared" si="45"/>
        <v>0</v>
      </c>
      <c r="J256" s="25">
        <f t="shared" si="45"/>
        <v>6656</v>
      </c>
      <c r="K256" s="24">
        <f>SUM(K252:K255)</f>
        <v>0</v>
      </c>
      <c r="L256" s="25">
        <f t="shared" si="45"/>
        <v>6656</v>
      </c>
    </row>
    <row r="257" spans="1:12" ht="12.75">
      <c r="A257" s="53"/>
      <c r="B257" s="54"/>
      <c r="C257" s="88"/>
      <c r="D257" s="32"/>
      <c r="E257" s="31"/>
      <c r="F257" s="32"/>
      <c r="G257" s="31"/>
      <c r="H257" s="32"/>
      <c r="I257" s="31"/>
      <c r="J257" s="162"/>
      <c r="K257" s="31"/>
      <c r="L257" s="186"/>
    </row>
    <row r="258" spans="1:12" ht="12.75">
      <c r="A258" s="53"/>
      <c r="B258" s="54">
        <v>70</v>
      </c>
      <c r="C258" s="88" t="s">
        <v>308</v>
      </c>
      <c r="D258" s="29"/>
      <c r="E258" s="29"/>
      <c r="F258" s="29"/>
      <c r="G258" s="29"/>
      <c r="H258" s="42"/>
      <c r="I258" s="42"/>
      <c r="J258" s="163"/>
      <c r="K258" s="29"/>
      <c r="L258" s="185"/>
    </row>
    <row r="259" spans="1:12" ht="12.75">
      <c r="A259" s="53"/>
      <c r="B259" s="54" t="s">
        <v>156</v>
      </c>
      <c r="C259" s="88" t="s">
        <v>36</v>
      </c>
      <c r="D259" s="32">
        <v>11913</v>
      </c>
      <c r="E259" s="31">
        <v>0</v>
      </c>
      <c r="F259" s="32">
        <v>12000</v>
      </c>
      <c r="G259" s="31">
        <v>0</v>
      </c>
      <c r="H259" s="201">
        <v>12000</v>
      </c>
      <c r="I259" s="31">
        <v>0</v>
      </c>
      <c r="J259" s="32">
        <v>8533</v>
      </c>
      <c r="K259" s="31">
        <v>0</v>
      </c>
      <c r="L259" s="32">
        <f>SUM(J259:K259)</f>
        <v>8533</v>
      </c>
    </row>
    <row r="260" spans="1:12" ht="12.75">
      <c r="A260" s="53"/>
      <c r="B260" s="90" t="s">
        <v>162</v>
      </c>
      <c r="C260" s="88" t="s">
        <v>37</v>
      </c>
      <c r="D260" s="32">
        <v>20</v>
      </c>
      <c r="E260" s="31">
        <v>0</v>
      </c>
      <c r="F260" s="32">
        <v>1</v>
      </c>
      <c r="G260" s="31">
        <v>0</v>
      </c>
      <c r="H260" s="201">
        <v>31</v>
      </c>
      <c r="I260" s="31">
        <v>0</v>
      </c>
      <c r="J260" s="32">
        <v>50</v>
      </c>
      <c r="K260" s="31">
        <v>0</v>
      </c>
      <c r="L260" s="32">
        <f>SUM(J260:K260)</f>
        <v>50</v>
      </c>
    </row>
    <row r="261" spans="1:12" ht="12.75">
      <c r="A261" s="53"/>
      <c r="B261" s="90" t="s">
        <v>62</v>
      </c>
      <c r="C261" s="88" t="s">
        <v>23</v>
      </c>
      <c r="D261" s="32">
        <v>393</v>
      </c>
      <c r="E261" s="31">
        <v>0</v>
      </c>
      <c r="F261" s="32">
        <v>200</v>
      </c>
      <c r="G261" s="31">
        <v>0</v>
      </c>
      <c r="H261" s="201">
        <v>200</v>
      </c>
      <c r="I261" s="31">
        <v>0</v>
      </c>
      <c r="J261" s="32">
        <v>237</v>
      </c>
      <c r="K261" s="31">
        <v>0</v>
      </c>
      <c r="L261" s="32">
        <f>SUM(J261:K261)</f>
        <v>237</v>
      </c>
    </row>
    <row r="262" spans="1:12" ht="12.75">
      <c r="A262" s="53"/>
      <c r="B262" s="90" t="s">
        <v>163</v>
      </c>
      <c r="C262" s="88" t="s">
        <v>68</v>
      </c>
      <c r="D262" s="32">
        <v>198</v>
      </c>
      <c r="E262" s="31">
        <v>0</v>
      </c>
      <c r="F262" s="32">
        <v>1</v>
      </c>
      <c r="G262" s="31">
        <v>0</v>
      </c>
      <c r="H262" s="201">
        <v>1067</v>
      </c>
      <c r="I262" s="31">
        <v>0</v>
      </c>
      <c r="J262" s="32">
        <v>200</v>
      </c>
      <c r="K262" s="31">
        <v>0</v>
      </c>
      <c r="L262" s="32">
        <f>SUM(J262:K262)</f>
        <v>200</v>
      </c>
    </row>
    <row r="263" spans="1:12" ht="12.75">
      <c r="A263" s="53"/>
      <c r="B263" s="90" t="s">
        <v>63</v>
      </c>
      <c r="C263" s="88" t="s">
        <v>24</v>
      </c>
      <c r="D263" s="32">
        <v>95</v>
      </c>
      <c r="E263" s="31">
        <v>0</v>
      </c>
      <c r="F263" s="32">
        <v>1</v>
      </c>
      <c r="G263" s="31">
        <v>0</v>
      </c>
      <c r="H263" s="201">
        <v>101</v>
      </c>
      <c r="I263" s="31">
        <v>0</v>
      </c>
      <c r="J263" s="32">
        <v>113</v>
      </c>
      <c r="K263" s="31">
        <v>0</v>
      </c>
      <c r="L263" s="32">
        <f>SUM(J263:K263)</f>
        <v>113</v>
      </c>
    </row>
    <row r="264" spans="1:12" ht="12.75">
      <c r="A264" s="53" t="s">
        <v>12</v>
      </c>
      <c r="B264" s="54">
        <v>70</v>
      </c>
      <c r="C264" s="88" t="s">
        <v>308</v>
      </c>
      <c r="D264" s="25">
        <f aca="true" t="shared" si="46" ref="D264:L264">SUM(D259:D263)</f>
        <v>12619</v>
      </c>
      <c r="E264" s="24">
        <f t="shared" si="46"/>
        <v>0</v>
      </c>
      <c r="F264" s="25">
        <f t="shared" si="46"/>
        <v>12203</v>
      </c>
      <c r="G264" s="24">
        <f t="shared" si="46"/>
        <v>0</v>
      </c>
      <c r="H264" s="25">
        <f t="shared" si="46"/>
        <v>13399</v>
      </c>
      <c r="I264" s="24">
        <f t="shared" si="46"/>
        <v>0</v>
      </c>
      <c r="J264" s="25">
        <f t="shared" si="46"/>
        <v>9133</v>
      </c>
      <c r="K264" s="24">
        <f>SUM(K259:K263)</f>
        <v>0</v>
      </c>
      <c r="L264" s="25">
        <f t="shared" si="46"/>
        <v>9133</v>
      </c>
    </row>
    <row r="265" spans="1:12" ht="12.75">
      <c r="A265" s="53"/>
      <c r="B265" s="54"/>
      <c r="C265" s="88"/>
      <c r="D265" s="29"/>
      <c r="E265" s="32"/>
      <c r="F265" s="32"/>
      <c r="G265" s="32"/>
      <c r="H265" s="42"/>
      <c r="I265" s="126"/>
      <c r="J265" s="162"/>
      <c r="K265" s="32"/>
      <c r="L265" s="186"/>
    </row>
    <row r="266" spans="1:12" ht="12.75">
      <c r="A266" s="53"/>
      <c r="B266" s="54">
        <v>71</v>
      </c>
      <c r="C266" s="88" t="s">
        <v>239</v>
      </c>
      <c r="D266" s="32"/>
      <c r="E266" s="32"/>
      <c r="F266" s="32"/>
      <c r="G266" s="32"/>
      <c r="H266" s="42"/>
      <c r="I266" s="126"/>
      <c r="J266" s="162"/>
      <c r="K266" s="32"/>
      <c r="L266" s="186"/>
    </row>
    <row r="267" spans="1:12" ht="12.75">
      <c r="A267" s="53"/>
      <c r="B267" s="54" t="s">
        <v>240</v>
      </c>
      <c r="C267" s="88" t="s">
        <v>36</v>
      </c>
      <c r="D267" s="32">
        <v>6599</v>
      </c>
      <c r="E267" s="31">
        <v>0</v>
      </c>
      <c r="F267" s="32">
        <v>5800</v>
      </c>
      <c r="G267" s="31">
        <v>0</v>
      </c>
      <c r="H267" s="32">
        <v>5800</v>
      </c>
      <c r="I267" s="31">
        <v>0</v>
      </c>
      <c r="J267" s="32">
        <v>6710</v>
      </c>
      <c r="K267" s="31">
        <v>0</v>
      </c>
      <c r="L267" s="32">
        <f>SUM(J267:K267)</f>
        <v>6710</v>
      </c>
    </row>
    <row r="268" spans="1:12" ht="12.75">
      <c r="A268" s="53"/>
      <c r="B268" s="90" t="s">
        <v>241</v>
      </c>
      <c r="C268" s="88" t="s">
        <v>37</v>
      </c>
      <c r="D268" s="32">
        <v>20</v>
      </c>
      <c r="E268" s="31">
        <v>0</v>
      </c>
      <c r="F268" s="32">
        <v>1</v>
      </c>
      <c r="G268" s="31">
        <v>0</v>
      </c>
      <c r="H268" s="32">
        <v>31</v>
      </c>
      <c r="I268" s="31">
        <v>0</v>
      </c>
      <c r="J268" s="32">
        <v>50</v>
      </c>
      <c r="K268" s="31">
        <v>0</v>
      </c>
      <c r="L268" s="32">
        <f>SUM(J268:K268)</f>
        <v>50</v>
      </c>
    </row>
    <row r="269" spans="1:12" ht="12.75">
      <c r="A269" s="53"/>
      <c r="B269" s="90" t="s">
        <v>242</v>
      </c>
      <c r="C269" s="88" t="s">
        <v>23</v>
      </c>
      <c r="D269" s="32">
        <v>100</v>
      </c>
      <c r="E269" s="31">
        <v>0</v>
      </c>
      <c r="F269" s="32">
        <v>100</v>
      </c>
      <c r="G269" s="31">
        <v>0</v>
      </c>
      <c r="H269" s="32">
        <v>100</v>
      </c>
      <c r="I269" s="31">
        <v>0</v>
      </c>
      <c r="J269" s="32">
        <v>100</v>
      </c>
      <c r="K269" s="31">
        <v>0</v>
      </c>
      <c r="L269" s="32">
        <f>SUM(J269:K269)</f>
        <v>100</v>
      </c>
    </row>
    <row r="270" spans="1:12" ht="12.75">
      <c r="A270" s="53"/>
      <c r="B270" s="90" t="s">
        <v>229</v>
      </c>
      <c r="C270" s="88" t="s">
        <v>24</v>
      </c>
      <c r="D270" s="32">
        <v>100</v>
      </c>
      <c r="E270" s="31">
        <v>0</v>
      </c>
      <c r="F270" s="32">
        <v>1</v>
      </c>
      <c r="G270" s="31">
        <v>0</v>
      </c>
      <c r="H270" s="32">
        <v>101</v>
      </c>
      <c r="I270" s="31">
        <v>0</v>
      </c>
      <c r="J270" s="32">
        <v>100</v>
      </c>
      <c r="K270" s="31">
        <v>0</v>
      </c>
      <c r="L270" s="32">
        <f>SUM(J270:K270)</f>
        <v>100</v>
      </c>
    </row>
    <row r="271" spans="1:12" ht="12.75">
      <c r="A271" s="53" t="s">
        <v>12</v>
      </c>
      <c r="B271" s="54">
        <v>71</v>
      </c>
      <c r="C271" s="88" t="s">
        <v>239</v>
      </c>
      <c r="D271" s="25">
        <f aca="true" t="shared" si="47" ref="D271:L271">SUM(D267:D270)</f>
        <v>6819</v>
      </c>
      <c r="E271" s="24">
        <f t="shared" si="47"/>
        <v>0</v>
      </c>
      <c r="F271" s="25">
        <f t="shared" si="47"/>
        <v>5902</v>
      </c>
      <c r="G271" s="24">
        <f t="shared" si="47"/>
        <v>0</v>
      </c>
      <c r="H271" s="25">
        <f t="shared" si="47"/>
        <v>6032</v>
      </c>
      <c r="I271" s="24">
        <f t="shared" si="47"/>
        <v>0</v>
      </c>
      <c r="J271" s="25">
        <f t="shared" si="47"/>
        <v>6960</v>
      </c>
      <c r="K271" s="24">
        <f>SUM(K267:K270)</f>
        <v>0</v>
      </c>
      <c r="L271" s="25">
        <f t="shared" si="47"/>
        <v>6960</v>
      </c>
    </row>
    <row r="272" spans="1:12" ht="12.75">
      <c r="A272" s="53" t="s">
        <v>12</v>
      </c>
      <c r="B272" s="54">
        <v>71</v>
      </c>
      <c r="C272" s="88" t="s">
        <v>205</v>
      </c>
      <c r="D272" s="25">
        <f aca="true" t="shared" si="48" ref="D272:L272">D271</f>
        <v>6819</v>
      </c>
      <c r="E272" s="24">
        <f t="shared" si="48"/>
        <v>0</v>
      </c>
      <c r="F272" s="25">
        <f t="shared" si="48"/>
        <v>5902</v>
      </c>
      <c r="G272" s="24">
        <f t="shared" si="48"/>
        <v>0</v>
      </c>
      <c r="H272" s="25">
        <f t="shared" si="48"/>
        <v>6032</v>
      </c>
      <c r="I272" s="24">
        <f t="shared" si="48"/>
        <v>0</v>
      </c>
      <c r="J272" s="25">
        <f t="shared" si="48"/>
        <v>6960</v>
      </c>
      <c r="K272" s="24">
        <f>K271</f>
        <v>0</v>
      </c>
      <c r="L272" s="25">
        <f t="shared" si="48"/>
        <v>6960</v>
      </c>
    </row>
    <row r="273" spans="1:12" ht="12.75">
      <c r="A273" s="53"/>
      <c r="B273" s="54"/>
      <c r="C273" s="88"/>
      <c r="D273" s="32"/>
      <c r="E273" s="31"/>
      <c r="F273" s="32"/>
      <c r="G273" s="31"/>
      <c r="H273" s="126"/>
      <c r="I273" s="126"/>
      <c r="J273" s="162"/>
      <c r="K273" s="31"/>
      <c r="L273" s="186"/>
    </row>
    <row r="274" spans="1:12" ht="12.75">
      <c r="A274" s="53"/>
      <c r="B274" s="54">
        <v>72</v>
      </c>
      <c r="C274" s="88" t="s">
        <v>291</v>
      </c>
      <c r="D274" s="32"/>
      <c r="E274" s="31"/>
      <c r="F274" s="32"/>
      <c r="G274" s="31"/>
      <c r="H274" s="126"/>
      <c r="I274" s="126"/>
      <c r="J274" s="162"/>
      <c r="K274" s="31"/>
      <c r="L274" s="186"/>
    </row>
    <row r="275" spans="1:12" ht="12.75">
      <c r="A275" s="53"/>
      <c r="B275" s="54" t="s">
        <v>287</v>
      </c>
      <c r="C275" s="88" t="s">
        <v>36</v>
      </c>
      <c r="D275" s="32">
        <v>4135</v>
      </c>
      <c r="E275" s="31">
        <v>0</v>
      </c>
      <c r="F275" s="32">
        <v>3600</v>
      </c>
      <c r="G275" s="31">
        <v>0</v>
      </c>
      <c r="H275" s="32">
        <v>3600</v>
      </c>
      <c r="I275" s="31">
        <v>0</v>
      </c>
      <c r="J275" s="32">
        <v>9303</v>
      </c>
      <c r="K275" s="31">
        <v>0</v>
      </c>
      <c r="L275" s="32">
        <f>SUM(J275:K275)</f>
        <v>9303</v>
      </c>
    </row>
    <row r="276" spans="1:12" ht="12.75">
      <c r="A276" s="53"/>
      <c r="B276" s="54" t="s">
        <v>288</v>
      </c>
      <c r="C276" s="88" t="s">
        <v>37</v>
      </c>
      <c r="D276" s="32">
        <v>20</v>
      </c>
      <c r="E276" s="31">
        <v>0</v>
      </c>
      <c r="F276" s="32">
        <v>1</v>
      </c>
      <c r="G276" s="31">
        <v>0</v>
      </c>
      <c r="H276" s="32">
        <v>31</v>
      </c>
      <c r="I276" s="31">
        <v>0</v>
      </c>
      <c r="J276" s="32">
        <v>50</v>
      </c>
      <c r="K276" s="31">
        <v>0</v>
      </c>
      <c r="L276" s="32">
        <f>SUM(J276:K276)</f>
        <v>50</v>
      </c>
    </row>
    <row r="277" spans="1:12" ht="12.75">
      <c r="A277" s="53"/>
      <c r="B277" s="54" t="s">
        <v>289</v>
      </c>
      <c r="C277" s="88" t="s">
        <v>23</v>
      </c>
      <c r="D277" s="32">
        <v>100</v>
      </c>
      <c r="E277" s="31">
        <v>0</v>
      </c>
      <c r="F277" s="32">
        <v>100</v>
      </c>
      <c r="G277" s="31">
        <v>0</v>
      </c>
      <c r="H277" s="32">
        <v>100</v>
      </c>
      <c r="I277" s="31">
        <v>0</v>
      </c>
      <c r="J277" s="32">
        <v>100</v>
      </c>
      <c r="K277" s="31">
        <v>0</v>
      </c>
      <c r="L277" s="32">
        <f>SUM(J277:K277)</f>
        <v>100</v>
      </c>
    </row>
    <row r="278" spans="1:12" ht="12.75">
      <c r="A278" s="53"/>
      <c r="B278" s="54" t="s">
        <v>290</v>
      </c>
      <c r="C278" s="88" t="s">
        <v>24</v>
      </c>
      <c r="D278" s="32">
        <v>100</v>
      </c>
      <c r="E278" s="31">
        <v>0</v>
      </c>
      <c r="F278" s="32">
        <v>1</v>
      </c>
      <c r="G278" s="31">
        <v>0</v>
      </c>
      <c r="H278" s="32">
        <v>1135</v>
      </c>
      <c r="I278" s="31">
        <v>0</v>
      </c>
      <c r="J278" s="32">
        <v>200</v>
      </c>
      <c r="K278" s="31">
        <v>0</v>
      </c>
      <c r="L278" s="32">
        <f>SUM(J278:K278)</f>
        <v>200</v>
      </c>
    </row>
    <row r="279" spans="1:12" ht="12.75">
      <c r="A279" s="53" t="s">
        <v>12</v>
      </c>
      <c r="B279" s="54">
        <v>72</v>
      </c>
      <c r="C279" s="88" t="s">
        <v>291</v>
      </c>
      <c r="D279" s="25">
        <f aca="true" t="shared" si="49" ref="D279:L279">SUM(D275:D278)</f>
        <v>4355</v>
      </c>
      <c r="E279" s="24">
        <f t="shared" si="49"/>
        <v>0</v>
      </c>
      <c r="F279" s="25">
        <f t="shared" si="49"/>
        <v>3702</v>
      </c>
      <c r="G279" s="24">
        <f t="shared" si="49"/>
        <v>0</v>
      </c>
      <c r="H279" s="25">
        <f t="shared" si="49"/>
        <v>4866</v>
      </c>
      <c r="I279" s="24">
        <f t="shared" si="49"/>
        <v>0</v>
      </c>
      <c r="J279" s="25">
        <f t="shared" si="49"/>
        <v>9653</v>
      </c>
      <c r="K279" s="24">
        <f>SUM(K275:K278)</f>
        <v>0</v>
      </c>
      <c r="L279" s="25">
        <f t="shared" si="49"/>
        <v>9653</v>
      </c>
    </row>
    <row r="280" spans="1:12" ht="9" customHeight="1">
      <c r="A280" s="53"/>
      <c r="B280" s="54"/>
      <c r="C280" s="88"/>
      <c r="D280" s="43"/>
      <c r="E280" s="43"/>
      <c r="F280" s="43"/>
      <c r="G280" s="43"/>
      <c r="H280" s="41"/>
      <c r="I280" s="43"/>
      <c r="J280" s="168"/>
      <c r="K280" s="43"/>
      <c r="L280" s="192"/>
    </row>
    <row r="281" spans="1:12" ht="12.75">
      <c r="A281" s="53"/>
      <c r="B281" s="54">
        <v>73</v>
      </c>
      <c r="C281" s="88" t="s">
        <v>322</v>
      </c>
      <c r="D281" s="31"/>
      <c r="E281" s="31"/>
      <c r="F281" s="31"/>
      <c r="G281" s="31"/>
      <c r="H281" s="32"/>
      <c r="I281" s="31"/>
      <c r="J281" s="162"/>
      <c r="K281" s="31"/>
      <c r="L281" s="186"/>
    </row>
    <row r="282" spans="1:12" ht="12.75">
      <c r="A282" s="53"/>
      <c r="B282" s="54" t="s">
        <v>324</v>
      </c>
      <c r="C282" s="88" t="s">
        <v>36</v>
      </c>
      <c r="D282" s="31">
        <v>0</v>
      </c>
      <c r="E282" s="31">
        <v>0</v>
      </c>
      <c r="F282" s="32">
        <v>1000</v>
      </c>
      <c r="G282" s="31">
        <v>0</v>
      </c>
      <c r="H282" s="32">
        <v>1000</v>
      </c>
      <c r="I282" s="31">
        <v>0</v>
      </c>
      <c r="J282" s="32">
        <v>11793</v>
      </c>
      <c r="K282" s="31">
        <v>0</v>
      </c>
      <c r="L282" s="32">
        <f>SUM(J282:K282)</f>
        <v>11793</v>
      </c>
    </row>
    <row r="283" spans="1:12" ht="12.75">
      <c r="A283" s="53"/>
      <c r="B283" s="54" t="s">
        <v>323</v>
      </c>
      <c r="C283" s="88" t="s">
        <v>24</v>
      </c>
      <c r="D283" s="31">
        <v>0</v>
      </c>
      <c r="E283" s="31">
        <v>0</v>
      </c>
      <c r="F283" s="32">
        <v>14000</v>
      </c>
      <c r="G283" s="31">
        <v>0</v>
      </c>
      <c r="H283" s="32">
        <v>14000</v>
      </c>
      <c r="I283" s="31">
        <v>0</v>
      </c>
      <c r="J283" s="32">
        <v>1000</v>
      </c>
      <c r="K283" s="31">
        <v>0</v>
      </c>
      <c r="L283" s="32">
        <f>SUM(J283:K283)</f>
        <v>1000</v>
      </c>
    </row>
    <row r="284" spans="1:12" ht="12.75">
      <c r="A284" s="91" t="s">
        <v>12</v>
      </c>
      <c r="B284" s="92">
        <v>73</v>
      </c>
      <c r="C284" s="93" t="s">
        <v>322</v>
      </c>
      <c r="D284" s="24">
        <f aca="true" t="shared" si="50" ref="D284:I284">SUM(D282:D283)</f>
        <v>0</v>
      </c>
      <c r="E284" s="24">
        <f t="shared" si="50"/>
        <v>0</v>
      </c>
      <c r="F284" s="25">
        <f t="shared" si="50"/>
        <v>15000</v>
      </c>
      <c r="G284" s="24">
        <f t="shared" si="50"/>
        <v>0</v>
      </c>
      <c r="H284" s="25">
        <f t="shared" si="50"/>
        <v>15000</v>
      </c>
      <c r="I284" s="24">
        <f t="shared" si="50"/>
        <v>0</v>
      </c>
      <c r="J284" s="25">
        <f>SUM(J282:J283)</f>
        <v>12793</v>
      </c>
      <c r="K284" s="24">
        <f>SUM(K282:K283)</f>
        <v>0</v>
      </c>
      <c r="L284" s="25">
        <f>SUM(L282:L283)</f>
        <v>12793</v>
      </c>
    </row>
    <row r="285" spans="1:12" ht="12.75">
      <c r="A285" s="53" t="s">
        <v>12</v>
      </c>
      <c r="B285" s="98">
        <v>3.103</v>
      </c>
      <c r="C285" s="86" t="s">
        <v>117</v>
      </c>
      <c r="D285" s="34">
        <f aca="true" t="shared" si="51" ref="D285:L285">D256+D249+D241+D233+D225+D264+D272+D279+D284</f>
        <v>97564</v>
      </c>
      <c r="E285" s="34">
        <f t="shared" si="51"/>
        <v>47468</v>
      </c>
      <c r="F285" s="34">
        <f t="shared" si="51"/>
        <v>108724</v>
      </c>
      <c r="G285" s="34">
        <f t="shared" si="51"/>
        <v>49940</v>
      </c>
      <c r="H285" s="34">
        <f t="shared" si="51"/>
        <v>112680</v>
      </c>
      <c r="I285" s="34">
        <f t="shared" si="51"/>
        <v>49940</v>
      </c>
      <c r="J285" s="34">
        <f t="shared" si="51"/>
        <v>116674</v>
      </c>
      <c r="K285" s="34">
        <f>K256+K249+K241+K233+K225+K264+K272+K279+K284</f>
        <v>57289</v>
      </c>
      <c r="L285" s="34">
        <f t="shared" si="51"/>
        <v>173963</v>
      </c>
    </row>
    <row r="286" spans="1:12" ht="12.75">
      <c r="A286" s="53" t="s">
        <v>12</v>
      </c>
      <c r="B286" s="87">
        <v>3</v>
      </c>
      <c r="C286" s="88" t="s">
        <v>94</v>
      </c>
      <c r="D286" s="25">
        <f aca="true" t="shared" si="52" ref="D286:L286">D285</f>
        <v>97564</v>
      </c>
      <c r="E286" s="25">
        <f t="shared" si="52"/>
        <v>47468</v>
      </c>
      <c r="F286" s="25">
        <f t="shared" si="52"/>
        <v>108724</v>
      </c>
      <c r="G286" s="25">
        <f t="shared" si="52"/>
        <v>49940</v>
      </c>
      <c r="H286" s="25">
        <f t="shared" si="52"/>
        <v>112680</v>
      </c>
      <c r="I286" s="25">
        <f t="shared" si="52"/>
        <v>49940</v>
      </c>
      <c r="J286" s="25">
        <f t="shared" si="52"/>
        <v>116674</v>
      </c>
      <c r="K286" s="25">
        <f>K285</f>
        <v>57289</v>
      </c>
      <c r="L286" s="25">
        <f t="shared" si="52"/>
        <v>173963</v>
      </c>
    </row>
    <row r="287" spans="1:12" ht="12.75">
      <c r="A287" s="53"/>
      <c r="B287" s="87"/>
      <c r="C287" s="88"/>
      <c r="D287" s="29"/>
      <c r="E287" s="29"/>
      <c r="F287" s="29"/>
      <c r="G287" s="29"/>
      <c r="H287" s="42"/>
      <c r="I287" s="42"/>
      <c r="J287" s="163"/>
      <c r="K287" s="29"/>
      <c r="L287" s="185"/>
    </row>
    <row r="288" spans="1:12" ht="12.75">
      <c r="A288" s="53"/>
      <c r="B288" s="87">
        <v>4</v>
      </c>
      <c r="C288" s="88" t="s">
        <v>118</v>
      </c>
      <c r="D288" s="36"/>
      <c r="E288" s="36"/>
      <c r="F288" s="36"/>
      <c r="G288" s="36"/>
      <c r="H288" s="127"/>
      <c r="I288" s="127"/>
      <c r="J288" s="164"/>
      <c r="K288" s="36"/>
      <c r="L288" s="188"/>
    </row>
    <row r="289" spans="1:12" ht="12.75">
      <c r="A289" s="53"/>
      <c r="B289" s="98">
        <v>4.2</v>
      </c>
      <c r="C289" s="86" t="s">
        <v>119</v>
      </c>
      <c r="D289" s="36"/>
      <c r="E289" s="36"/>
      <c r="F289" s="36"/>
      <c r="G289" s="36"/>
      <c r="H289" s="127"/>
      <c r="I289" s="127"/>
      <c r="J289" s="164"/>
      <c r="K289" s="36"/>
      <c r="L289" s="188"/>
    </row>
    <row r="290" spans="1:12" ht="12.75">
      <c r="A290" s="53"/>
      <c r="B290" s="90" t="s">
        <v>120</v>
      </c>
      <c r="C290" s="88" t="s">
        <v>24</v>
      </c>
      <c r="D290" s="48">
        <v>0</v>
      </c>
      <c r="E290" s="48">
        <v>0</v>
      </c>
      <c r="F290" s="34">
        <v>250</v>
      </c>
      <c r="G290" s="48">
        <v>0</v>
      </c>
      <c r="H290" s="34">
        <v>250</v>
      </c>
      <c r="I290" s="48">
        <v>0</v>
      </c>
      <c r="J290" s="34">
        <v>1000</v>
      </c>
      <c r="K290" s="48">
        <v>0</v>
      </c>
      <c r="L290" s="34">
        <f>SUM(J290:K290)</f>
        <v>1000</v>
      </c>
    </row>
    <row r="291" spans="1:12" ht="12.75">
      <c r="A291" s="53" t="s">
        <v>12</v>
      </c>
      <c r="B291" s="98">
        <v>4.2</v>
      </c>
      <c r="C291" s="86" t="s">
        <v>119</v>
      </c>
      <c r="D291" s="24">
        <f aca="true" t="shared" si="53" ref="D291:L291">SUM(D290:D290)</f>
        <v>0</v>
      </c>
      <c r="E291" s="24">
        <f t="shared" si="53"/>
        <v>0</v>
      </c>
      <c r="F291" s="25">
        <f t="shared" si="53"/>
        <v>250</v>
      </c>
      <c r="G291" s="24">
        <f t="shared" si="53"/>
        <v>0</v>
      </c>
      <c r="H291" s="25">
        <f t="shared" si="53"/>
        <v>250</v>
      </c>
      <c r="I291" s="24">
        <f t="shared" si="53"/>
        <v>0</v>
      </c>
      <c r="J291" s="25">
        <f t="shared" si="53"/>
        <v>1000</v>
      </c>
      <c r="K291" s="24">
        <f>SUM(K290:K290)</f>
        <v>0</v>
      </c>
      <c r="L291" s="25">
        <f t="shared" si="53"/>
        <v>1000</v>
      </c>
    </row>
    <row r="292" spans="1:12" ht="12.75">
      <c r="A292" s="53" t="s">
        <v>12</v>
      </c>
      <c r="B292" s="87">
        <v>4</v>
      </c>
      <c r="C292" s="88" t="s">
        <v>118</v>
      </c>
      <c r="D292" s="24">
        <f aca="true" t="shared" si="54" ref="D292:L292">D291</f>
        <v>0</v>
      </c>
      <c r="E292" s="24">
        <f t="shared" si="54"/>
        <v>0</v>
      </c>
      <c r="F292" s="25">
        <f t="shared" si="54"/>
        <v>250</v>
      </c>
      <c r="G292" s="24">
        <f t="shared" si="54"/>
        <v>0</v>
      </c>
      <c r="H292" s="25">
        <f t="shared" si="54"/>
        <v>250</v>
      </c>
      <c r="I292" s="24">
        <f t="shared" si="54"/>
        <v>0</v>
      </c>
      <c r="J292" s="25">
        <f t="shared" si="54"/>
        <v>1000</v>
      </c>
      <c r="K292" s="24">
        <f>K291</f>
        <v>0</v>
      </c>
      <c r="L292" s="25">
        <f t="shared" si="54"/>
        <v>1000</v>
      </c>
    </row>
    <row r="293" spans="1:12" ht="12.75">
      <c r="A293" s="53"/>
      <c r="B293" s="87"/>
      <c r="C293" s="88"/>
      <c r="D293" s="32"/>
      <c r="E293" s="32"/>
      <c r="F293" s="32"/>
      <c r="G293" s="32"/>
      <c r="H293" s="42"/>
      <c r="I293" s="126"/>
      <c r="J293" s="162"/>
      <c r="K293" s="32"/>
      <c r="L293" s="186"/>
    </row>
    <row r="294" spans="1:12" ht="12.75">
      <c r="A294" s="53"/>
      <c r="B294" s="87">
        <v>5</v>
      </c>
      <c r="C294" s="88" t="s">
        <v>121</v>
      </c>
      <c r="D294" s="36"/>
      <c r="E294" s="36"/>
      <c r="F294" s="36"/>
      <c r="G294" s="36"/>
      <c r="H294" s="127"/>
      <c r="I294" s="127"/>
      <c r="J294" s="164"/>
      <c r="K294" s="36"/>
      <c r="L294" s="188"/>
    </row>
    <row r="295" spans="1:12" ht="25.5">
      <c r="A295" s="53"/>
      <c r="B295" s="98">
        <v>5.102</v>
      </c>
      <c r="C295" s="86" t="s">
        <v>207</v>
      </c>
      <c r="D295" s="10"/>
      <c r="E295" s="10"/>
      <c r="F295" s="10"/>
      <c r="G295" s="10"/>
      <c r="H295" s="122"/>
      <c r="I295" s="122"/>
      <c r="J295" s="158"/>
      <c r="K295" s="10"/>
      <c r="L295" s="182"/>
    </row>
    <row r="296" spans="1:12" ht="25.5">
      <c r="A296" s="53"/>
      <c r="B296" s="90" t="s">
        <v>183</v>
      </c>
      <c r="C296" s="88" t="s">
        <v>184</v>
      </c>
      <c r="D296" s="31">
        <v>0</v>
      </c>
      <c r="E296" s="31">
        <v>0</v>
      </c>
      <c r="F296" s="32">
        <v>1</v>
      </c>
      <c r="G296" s="31">
        <v>0</v>
      </c>
      <c r="H296" s="201">
        <v>1</v>
      </c>
      <c r="I296" s="31">
        <v>0</v>
      </c>
      <c r="J296" s="31">
        <v>0</v>
      </c>
      <c r="K296" s="31">
        <v>0</v>
      </c>
      <c r="L296" s="31">
        <f>SUM(J296:K296)</f>
        <v>0</v>
      </c>
    </row>
    <row r="297" spans="1:12" ht="25.5">
      <c r="A297" s="53"/>
      <c r="B297" s="90" t="s">
        <v>90</v>
      </c>
      <c r="C297" s="88" t="s">
        <v>325</v>
      </c>
      <c r="D297" s="31">
        <v>0</v>
      </c>
      <c r="E297" s="31">
        <v>0</v>
      </c>
      <c r="F297" s="32">
        <v>1500</v>
      </c>
      <c r="G297" s="31">
        <v>0</v>
      </c>
      <c r="H297" s="32">
        <v>1500</v>
      </c>
      <c r="I297" s="31">
        <v>0</v>
      </c>
      <c r="J297" s="31">
        <v>0</v>
      </c>
      <c r="K297" s="31">
        <v>0</v>
      </c>
      <c r="L297" s="31">
        <f>SUM(J297:K297)</f>
        <v>0</v>
      </c>
    </row>
    <row r="298" spans="1:12" ht="25.5">
      <c r="A298" s="53" t="s">
        <v>12</v>
      </c>
      <c r="B298" s="98">
        <v>5.102</v>
      </c>
      <c r="C298" s="86" t="s">
        <v>207</v>
      </c>
      <c r="D298" s="24">
        <f aca="true" t="shared" si="55" ref="D298:I298">SUM(D296:D297)</f>
        <v>0</v>
      </c>
      <c r="E298" s="24">
        <f t="shared" si="55"/>
        <v>0</v>
      </c>
      <c r="F298" s="25">
        <f t="shared" si="55"/>
        <v>1501</v>
      </c>
      <c r="G298" s="24">
        <f t="shared" si="55"/>
        <v>0</v>
      </c>
      <c r="H298" s="25">
        <f t="shared" si="55"/>
        <v>1501</v>
      </c>
      <c r="I298" s="24">
        <f t="shared" si="55"/>
        <v>0</v>
      </c>
      <c r="J298" s="24">
        <f>SUM(J296:J297)</f>
        <v>0</v>
      </c>
      <c r="K298" s="24">
        <f>SUM(K296:K297)</f>
        <v>0</v>
      </c>
      <c r="L298" s="24">
        <f>SUM(L296:L297)</f>
        <v>0</v>
      </c>
    </row>
    <row r="299" spans="1:12" ht="9" customHeight="1">
      <c r="A299" s="53"/>
      <c r="B299" s="98"/>
      <c r="C299" s="86"/>
      <c r="D299" s="31"/>
      <c r="E299" s="31"/>
      <c r="F299" s="32"/>
      <c r="G299" s="31"/>
      <c r="H299" s="32"/>
      <c r="I299" s="31"/>
      <c r="J299" s="162"/>
      <c r="K299" s="31"/>
      <c r="L299" s="186"/>
    </row>
    <row r="300" spans="1:12" ht="12.75">
      <c r="A300" s="53"/>
      <c r="B300" s="98">
        <v>5.103</v>
      </c>
      <c r="C300" s="86" t="s">
        <v>122</v>
      </c>
      <c r="D300" s="10"/>
      <c r="E300" s="10"/>
      <c r="F300" s="10"/>
      <c r="G300" s="10"/>
      <c r="H300" s="122"/>
      <c r="I300" s="122"/>
      <c r="J300" s="158"/>
      <c r="K300" s="10"/>
      <c r="L300" s="182"/>
    </row>
    <row r="301" spans="1:12" ht="12.75">
      <c r="A301" s="53"/>
      <c r="B301" s="90" t="s">
        <v>32</v>
      </c>
      <c r="C301" s="88" t="s">
        <v>123</v>
      </c>
      <c r="D301" s="22">
        <v>0</v>
      </c>
      <c r="E301" s="22">
        <v>0</v>
      </c>
      <c r="F301" s="23">
        <v>500</v>
      </c>
      <c r="G301" s="22">
        <v>0</v>
      </c>
      <c r="H301" s="23">
        <v>500</v>
      </c>
      <c r="I301" s="22">
        <v>0</v>
      </c>
      <c r="J301" s="23">
        <v>850</v>
      </c>
      <c r="K301" s="22">
        <v>0</v>
      </c>
      <c r="L301" s="23">
        <f>SUM(J301:K301)</f>
        <v>850</v>
      </c>
    </row>
    <row r="302" spans="1:12" ht="25.5">
      <c r="A302" s="53"/>
      <c r="B302" s="90" t="s">
        <v>90</v>
      </c>
      <c r="C302" s="88" t="s">
        <v>179</v>
      </c>
      <c r="D302" s="22">
        <v>0</v>
      </c>
      <c r="E302" s="22">
        <v>0</v>
      </c>
      <c r="F302" s="40">
        <v>1</v>
      </c>
      <c r="G302" s="22">
        <v>0</v>
      </c>
      <c r="H302" s="203">
        <v>1</v>
      </c>
      <c r="I302" s="22">
        <v>0</v>
      </c>
      <c r="J302" s="46">
        <v>0</v>
      </c>
      <c r="K302" s="22">
        <v>0</v>
      </c>
      <c r="L302" s="22">
        <f>SUM(J302:K302)</f>
        <v>0</v>
      </c>
    </row>
    <row r="303" spans="1:12" ht="25.5">
      <c r="A303" s="53"/>
      <c r="B303" s="90" t="s">
        <v>92</v>
      </c>
      <c r="C303" s="88" t="s">
        <v>197</v>
      </c>
      <c r="D303" s="31">
        <v>0</v>
      </c>
      <c r="E303" s="31">
        <v>0</v>
      </c>
      <c r="F303" s="202">
        <v>1</v>
      </c>
      <c r="G303" s="31">
        <v>0</v>
      </c>
      <c r="H303" s="208">
        <v>1</v>
      </c>
      <c r="I303" s="31">
        <v>0</v>
      </c>
      <c r="J303" s="45">
        <v>0</v>
      </c>
      <c r="K303" s="31">
        <v>0</v>
      </c>
      <c r="L303" s="31">
        <f>SUM(J303:K303)</f>
        <v>0</v>
      </c>
    </row>
    <row r="304" spans="1:12" ht="12.75">
      <c r="A304" s="53" t="s">
        <v>12</v>
      </c>
      <c r="B304" s="98">
        <v>5.103</v>
      </c>
      <c r="C304" s="86" t="s">
        <v>122</v>
      </c>
      <c r="D304" s="24">
        <f aca="true" t="shared" si="56" ref="D304:L304">SUM(D301:D303)</f>
        <v>0</v>
      </c>
      <c r="E304" s="24">
        <f t="shared" si="56"/>
        <v>0</v>
      </c>
      <c r="F304" s="25">
        <f t="shared" si="56"/>
        <v>502</v>
      </c>
      <c r="G304" s="24">
        <f t="shared" si="56"/>
        <v>0</v>
      </c>
      <c r="H304" s="207">
        <f t="shared" si="56"/>
        <v>502</v>
      </c>
      <c r="I304" s="24">
        <f t="shared" si="56"/>
        <v>0</v>
      </c>
      <c r="J304" s="25">
        <f t="shared" si="56"/>
        <v>850</v>
      </c>
      <c r="K304" s="24">
        <f>SUM(K301:K303)</f>
        <v>0</v>
      </c>
      <c r="L304" s="25">
        <f t="shared" si="56"/>
        <v>850</v>
      </c>
    </row>
    <row r="305" spans="1:12" ht="12.75">
      <c r="A305" s="53" t="s">
        <v>12</v>
      </c>
      <c r="B305" s="87">
        <v>5</v>
      </c>
      <c r="C305" s="88" t="s">
        <v>121</v>
      </c>
      <c r="D305" s="24">
        <f aca="true" t="shared" si="57" ref="D305:L305">D304+D298</f>
        <v>0</v>
      </c>
      <c r="E305" s="24">
        <f t="shared" si="57"/>
        <v>0</v>
      </c>
      <c r="F305" s="25">
        <f t="shared" si="57"/>
        <v>2003</v>
      </c>
      <c r="G305" s="24">
        <f t="shared" si="57"/>
        <v>0</v>
      </c>
      <c r="H305" s="207">
        <f t="shared" si="57"/>
        <v>2003</v>
      </c>
      <c r="I305" s="24">
        <f t="shared" si="57"/>
        <v>0</v>
      </c>
      <c r="J305" s="25">
        <f t="shared" si="57"/>
        <v>850</v>
      </c>
      <c r="K305" s="24">
        <f>K304+K298</f>
        <v>0</v>
      </c>
      <c r="L305" s="25">
        <f t="shared" si="57"/>
        <v>850</v>
      </c>
    </row>
    <row r="306" spans="1:12" ht="12.75">
      <c r="A306" s="53"/>
      <c r="B306" s="87"/>
      <c r="C306" s="88"/>
      <c r="D306" s="29"/>
      <c r="E306" s="29"/>
      <c r="F306" s="29"/>
      <c r="G306" s="29"/>
      <c r="H306" s="42"/>
      <c r="I306" s="42"/>
      <c r="J306" s="163"/>
      <c r="K306" s="29"/>
      <c r="L306" s="185"/>
    </row>
    <row r="307" spans="1:12" ht="12.75">
      <c r="A307" s="53"/>
      <c r="B307" s="54">
        <v>80</v>
      </c>
      <c r="C307" s="88" t="s">
        <v>124</v>
      </c>
      <c r="D307" s="36"/>
      <c r="E307" s="36"/>
      <c r="F307" s="36"/>
      <c r="G307" s="36"/>
      <c r="H307" s="127"/>
      <c r="I307" s="127"/>
      <c r="J307" s="164"/>
      <c r="K307" s="36"/>
      <c r="L307" s="188"/>
    </row>
    <row r="308" spans="1:12" ht="12.75">
      <c r="A308" s="53"/>
      <c r="B308" s="95">
        <v>80.001</v>
      </c>
      <c r="C308" s="86" t="s">
        <v>66</v>
      </c>
      <c r="D308" s="36"/>
      <c r="E308" s="36"/>
      <c r="F308" s="36"/>
      <c r="G308" s="36"/>
      <c r="H308" s="127"/>
      <c r="I308" s="127"/>
      <c r="J308" s="164"/>
      <c r="K308" s="36"/>
      <c r="L308" s="188"/>
    </row>
    <row r="309" spans="1:12" ht="12.75">
      <c r="A309" s="53"/>
      <c r="B309" s="54">
        <v>60</v>
      </c>
      <c r="C309" s="88" t="s">
        <v>125</v>
      </c>
      <c r="D309" s="38"/>
      <c r="E309" s="38"/>
      <c r="F309" s="38"/>
      <c r="G309" s="38"/>
      <c r="H309" s="129"/>
      <c r="I309" s="129"/>
      <c r="J309" s="166"/>
      <c r="K309" s="38"/>
      <c r="L309" s="190"/>
    </row>
    <row r="310" spans="1:12" ht="12.75">
      <c r="A310" s="53"/>
      <c r="B310" s="90" t="s">
        <v>126</v>
      </c>
      <c r="C310" s="88" t="s">
        <v>36</v>
      </c>
      <c r="D310" s="32">
        <v>38043</v>
      </c>
      <c r="E310" s="32">
        <v>45364</v>
      </c>
      <c r="F310" s="32">
        <v>28000</v>
      </c>
      <c r="G310" s="32">
        <v>54195</v>
      </c>
      <c r="H310" s="201">
        <v>28000</v>
      </c>
      <c r="I310" s="23">
        <v>54195</v>
      </c>
      <c r="J310" s="32">
        <v>55599</v>
      </c>
      <c r="K310" s="32">
        <v>57068</v>
      </c>
      <c r="L310" s="32">
        <f aca="true" t="shared" si="58" ref="L310:L317">SUM(J310:K310)</f>
        <v>112667</v>
      </c>
    </row>
    <row r="311" spans="1:12" ht="12.75">
      <c r="A311" s="53"/>
      <c r="B311" s="90" t="s">
        <v>127</v>
      </c>
      <c r="C311" s="88" t="s">
        <v>37</v>
      </c>
      <c r="D311" s="32">
        <v>693</v>
      </c>
      <c r="E311" s="32">
        <v>268</v>
      </c>
      <c r="F311" s="32">
        <v>300</v>
      </c>
      <c r="G311" s="32">
        <v>320</v>
      </c>
      <c r="H311" s="201">
        <v>700</v>
      </c>
      <c r="I311" s="23">
        <v>320</v>
      </c>
      <c r="J311" s="32">
        <v>700</v>
      </c>
      <c r="K311" s="32">
        <v>320</v>
      </c>
      <c r="L311" s="32">
        <f t="shared" si="58"/>
        <v>1020</v>
      </c>
    </row>
    <row r="312" spans="1:12" ht="12.75">
      <c r="A312" s="91"/>
      <c r="B312" s="206" t="s">
        <v>128</v>
      </c>
      <c r="C312" s="93" t="s">
        <v>23</v>
      </c>
      <c r="D312" s="34">
        <v>2002</v>
      </c>
      <c r="E312" s="34">
        <v>11703</v>
      </c>
      <c r="F312" s="34">
        <v>2757</v>
      </c>
      <c r="G312" s="34">
        <v>2950</v>
      </c>
      <c r="H312" s="205">
        <v>2757</v>
      </c>
      <c r="I312" s="218">
        <v>2950</v>
      </c>
      <c r="J312" s="34">
        <v>4510</v>
      </c>
      <c r="K312" s="34">
        <v>2950</v>
      </c>
      <c r="L312" s="34">
        <f t="shared" si="58"/>
        <v>7460</v>
      </c>
    </row>
    <row r="313" spans="1:12" ht="12.75">
      <c r="A313" s="53"/>
      <c r="B313" s="90" t="s">
        <v>88</v>
      </c>
      <c r="C313" s="88" t="s">
        <v>206</v>
      </c>
      <c r="D313" s="32">
        <v>1000</v>
      </c>
      <c r="E313" s="45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f t="shared" si="58"/>
        <v>0</v>
      </c>
    </row>
    <row r="314" spans="1:12" ht="12.75">
      <c r="A314" s="53"/>
      <c r="B314" s="90" t="s">
        <v>129</v>
      </c>
      <c r="C314" s="88" t="s">
        <v>24</v>
      </c>
      <c r="D314" s="32">
        <v>6903</v>
      </c>
      <c r="E314" s="23">
        <v>122</v>
      </c>
      <c r="F314" s="32">
        <v>3500</v>
      </c>
      <c r="G314" s="32">
        <v>130</v>
      </c>
      <c r="H314" s="201">
        <v>6631</v>
      </c>
      <c r="I314" s="23">
        <v>130</v>
      </c>
      <c r="J314" s="32">
        <v>8922</v>
      </c>
      <c r="K314" s="32">
        <v>130</v>
      </c>
      <c r="L314" s="32">
        <f t="shared" si="58"/>
        <v>9052</v>
      </c>
    </row>
    <row r="315" spans="1:12" ht="12.75">
      <c r="A315" s="53"/>
      <c r="B315" s="90" t="s">
        <v>130</v>
      </c>
      <c r="C315" s="88" t="s">
        <v>69</v>
      </c>
      <c r="D315" s="23">
        <v>997</v>
      </c>
      <c r="E315" s="32">
        <v>2120</v>
      </c>
      <c r="F315" s="23">
        <v>10000</v>
      </c>
      <c r="G315" s="23">
        <v>568</v>
      </c>
      <c r="H315" s="200">
        <v>10000</v>
      </c>
      <c r="I315" s="200">
        <v>568</v>
      </c>
      <c r="J315" s="23">
        <v>2000</v>
      </c>
      <c r="K315" s="23">
        <v>568</v>
      </c>
      <c r="L315" s="23">
        <f t="shared" si="58"/>
        <v>2568</v>
      </c>
    </row>
    <row r="316" spans="1:12" ht="25.5">
      <c r="A316" s="53"/>
      <c r="B316" s="90" t="s">
        <v>326</v>
      </c>
      <c r="C316" s="109" t="s">
        <v>327</v>
      </c>
      <c r="D316" s="22">
        <v>0</v>
      </c>
      <c r="E316" s="22">
        <v>0</v>
      </c>
      <c r="F316" s="23">
        <v>2500</v>
      </c>
      <c r="G316" s="22">
        <v>0</v>
      </c>
      <c r="H316" s="23">
        <v>2500</v>
      </c>
      <c r="I316" s="22">
        <v>0</v>
      </c>
      <c r="J316" s="22">
        <v>0</v>
      </c>
      <c r="K316" s="22">
        <v>0</v>
      </c>
      <c r="L316" s="22">
        <f t="shared" si="58"/>
        <v>0</v>
      </c>
    </row>
    <row r="317" spans="1:12" ht="12.75">
      <c r="A317" s="53"/>
      <c r="B317" s="90" t="s">
        <v>370</v>
      </c>
      <c r="C317" s="109" t="s">
        <v>371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3">
        <v>200000</v>
      </c>
      <c r="K317" s="22">
        <v>0</v>
      </c>
      <c r="L317" s="23">
        <f t="shared" si="58"/>
        <v>200000</v>
      </c>
    </row>
    <row r="318" spans="1:12" ht="12.75">
      <c r="A318" s="53" t="s">
        <v>12</v>
      </c>
      <c r="B318" s="54">
        <v>60</v>
      </c>
      <c r="C318" s="88" t="s">
        <v>125</v>
      </c>
      <c r="D318" s="25">
        <f aca="true" t="shared" si="59" ref="D318:I318">SUM(D310:D317)</f>
        <v>49638</v>
      </c>
      <c r="E318" s="25">
        <f t="shared" si="59"/>
        <v>59577</v>
      </c>
      <c r="F318" s="25">
        <f t="shared" si="59"/>
        <v>47057</v>
      </c>
      <c r="G318" s="25">
        <f t="shared" si="59"/>
        <v>58163</v>
      </c>
      <c r="H318" s="25">
        <f t="shared" si="59"/>
        <v>50588</v>
      </c>
      <c r="I318" s="25">
        <f t="shared" si="59"/>
        <v>58163</v>
      </c>
      <c r="J318" s="25">
        <f>SUM(J310:J317)</f>
        <v>271731</v>
      </c>
      <c r="K318" s="25">
        <f>SUM(K310:K317)</f>
        <v>61036</v>
      </c>
      <c r="L318" s="25">
        <f>SUM(L310:L317)</f>
        <v>332767</v>
      </c>
    </row>
    <row r="319" spans="1:12" ht="12.75">
      <c r="A319" s="53" t="s">
        <v>12</v>
      </c>
      <c r="B319" s="95">
        <v>80.001</v>
      </c>
      <c r="C319" s="86" t="s">
        <v>66</v>
      </c>
      <c r="D319" s="25">
        <f aca="true" t="shared" si="60" ref="D319:L319">D318</f>
        <v>49638</v>
      </c>
      <c r="E319" s="25">
        <f t="shared" si="60"/>
        <v>59577</v>
      </c>
      <c r="F319" s="25">
        <f t="shared" si="60"/>
        <v>47057</v>
      </c>
      <c r="G319" s="25">
        <f t="shared" si="60"/>
        <v>58163</v>
      </c>
      <c r="H319" s="25">
        <f t="shared" si="60"/>
        <v>50588</v>
      </c>
      <c r="I319" s="25">
        <f t="shared" si="60"/>
        <v>58163</v>
      </c>
      <c r="J319" s="25">
        <f t="shared" si="60"/>
        <v>271731</v>
      </c>
      <c r="K319" s="25">
        <f>K318</f>
        <v>61036</v>
      </c>
      <c r="L319" s="25">
        <f t="shared" si="60"/>
        <v>332767</v>
      </c>
    </row>
    <row r="320" spans="1:12" ht="12.75">
      <c r="A320" s="53"/>
      <c r="B320" s="95"/>
      <c r="C320" s="86"/>
      <c r="D320" s="32"/>
      <c r="E320" s="32"/>
      <c r="F320" s="32"/>
      <c r="G320" s="32"/>
      <c r="H320" s="32"/>
      <c r="I320" s="32"/>
      <c r="J320" s="162"/>
      <c r="K320" s="32"/>
      <c r="L320" s="186"/>
    </row>
    <row r="321" spans="1:12" ht="12.75">
      <c r="A321" s="53"/>
      <c r="B321" s="95">
        <v>80.107</v>
      </c>
      <c r="C321" s="86" t="s">
        <v>82</v>
      </c>
      <c r="D321" s="38"/>
      <c r="E321" s="38"/>
      <c r="F321" s="38"/>
      <c r="G321" s="38"/>
      <c r="H321" s="129"/>
      <c r="I321" s="129"/>
      <c r="J321" s="166"/>
      <c r="K321" s="38"/>
      <c r="L321" s="185"/>
    </row>
    <row r="322" spans="1:12" ht="25.5">
      <c r="A322" s="53"/>
      <c r="B322" s="90" t="s">
        <v>90</v>
      </c>
      <c r="C322" s="88" t="s">
        <v>245</v>
      </c>
      <c r="D322" s="32">
        <v>6157</v>
      </c>
      <c r="E322" s="31">
        <v>0</v>
      </c>
      <c r="F322" s="32">
        <v>2635</v>
      </c>
      <c r="G322" s="31">
        <v>0</v>
      </c>
      <c r="H322" s="201">
        <v>2635</v>
      </c>
      <c r="I322" s="31">
        <v>0</v>
      </c>
      <c r="J322" s="31">
        <v>0</v>
      </c>
      <c r="K322" s="31">
        <v>0</v>
      </c>
      <c r="L322" s="31">
        <f>SUM(J322:K322)</f>
        <v>0</v>
      </c>
    </row>
    <row r="323" spans="1:12" ht="12.75">
      <c r="A323" s="53"/>
      <c r="B323" s="95"/>
      <c r="C323" s="86"/>
      <c r="D323" s="38"/>
      <c r="E323" s="38"/>
      <c r="F323" s="38"/>
      <c r="G323" s="38"/>
      <c r="H323" s="129"/>
      <c r="I323" s="129"/>
      <c r="J323" s="166"/>
      <c r="K323" s="38"/>
      <c r="L323" s="185"/>
    </row>
    <row r="324" spans="1:12" ht="12.75">
      <c r="A324" s="53"/>
      <c r="B324" s="99">
        <v>61</v>
      </c>
      <c r="C324" s="88" t="s">
        <v>131</v>
      </c>
      <c r="D324" s="29"/>
      <c r="E324" s="38"/>
      <c r="F324" s="29"/>
      <c r="G324" s="38"/>
      <c r="H324" s="42"/>
      <c r="I324" s="129"/>
      <c r="J324" s="163"/>
      <c r="K324" s="38"/>
      <c r="L324" s="185"/>
    </row>
    <row r="325" spans="1:12" ht="12.75">
      <c r="A325" s="53"/>
      <c r="B325" s="90" t="s">
        <v>132</v>
      </c>
      <c r="C325" s="88" t="s">
        <v>26</v>
      </c>
      <c r="D325" s="32">
        <v>9961</v>
      </c>
      <c r="E325" s="45">
        <v>0</v>
      </c>
      <c r="F325" s="32">
        <v>10000</v>
      </c>
      <c r="G325" s="45">
        <v>0</v>
      </c>
      <c r="H325" s="201">
        <v>10000</v>
      </c>
      <c r="I325" s="45">
        <v>0</v>
      </c>
      <c r="J325" s="32">
        <v>5000</v>
      </c>
      <c r="K325" s="45">
        <v>0</v>
      </c>
      <c r="L325" s="32">
        <f>SUM(J325:K325)</f>
        <v>5000</v>
      </c>
    </row>
    <row r="326" spans="1:12" ht="25.5">
      <c r="A326" s="53"/>
      <c r="B326" s="90" t="s">
        <v>160</v>
      </c>
      <c r="C326" s="88" t="s">
        <v>189</v>
      </c>
      <c r="D326" s="22">
        <v>0</v>
      </c>
      <c r="E326" s="46">
        <v>0</v>
      </c>
      <c r="F326" s="23">
        <v>45</v>
      </c>
      <c r="G326" s="46">
        <v>0</v>
      </c>
      <c r="H326" s="23">
        <v>45</v>
      </c>
      <c r="I326" s="46">
        <v>0</v>
      </c>
      <c r="J326" s="22">
        <v>0</v>
      </c>
      <c r="K326" s="46">
        <v>0</v>
      </c>
      <c r="L326" s="22">
        <f>SUM(J326:K326)</f>
        <v>0</v>
      </c>
    </row>
    <row r="327" spans="1:12" ht="12.75">
      <c r="A327" s="53"/>
      <c r="B327" s="90" t="s">
        <v>267</v>
      </c>
      <c r="C327" s="88" t="s">
        <v>268</v>
      </c>
      <c r="D327" s="23">
        <v>19200</v>
      </c>
      <c r="E327" s="46">
        <v>0</v>
      </c>
      <c r="F327" s="23">
        <v>20000</v>
      </c>
      <c r="G327" s="46">
        <v>0</v>
      </c>
      <c r="H327" s="23">
        <v>60000</v>
      </c>
      <c r="I327" s="46">
        <v>0</v>
      </c>
      <c r="J327" s="23">
        <v>80000</v>
      </c>
      <c r="K327" s="46">
        <v>0</v>
      </c>
      <c r="L327" s="23">
        <f>SUM(J327:K327)</f>
        <v>80000</v>
      </c>
    </row>
    <row r="328" spans="1:12" ht="12.75">
      <c r="A328" s="53" t="s">
        <v>12</v>
      </c>
      <c r="B328" s="99">
        <v>61</v>
      </c>
      <c r="C328" s="88" t="s">
        <v>131</v>
      </c>
      <c r="D328" s="25">
        <f aca="true" t="shared" si="61" ref="D328:I328">SUM(D325:D327)</f>
        <v>29161</v>
      </c>
      <c r="E328" s="24">
        <f t="shared" si="61"/>
        <v>0</v>
      </c>
      <c r="F328" s="25">
        <f t="shared" si="61"/>
        <v>30045</v>
      </c>
      <c r="G328" s="24">
        <f t="shared" si="61"/>
        <v>0</v>
      </c>
      <c r="H328" s="25">
        <f t="shared" si="61"/>
        <v>70045</v>
      </c>
      <c r="I328" s="24">
        <f t="shared" si="61"/>
        <v>0</v>
      </c>
      <c r="J328" s="25">
        <f>SUM(J325:J327)</f>
        <v>85000</v>
      </c>
      <c r="K328" s="24">
        <f>SUM(K325:K327)</f>
        <v>0</v>
      </c>
      <c r="L328" s="25">
        <f>SUM(L325:L327)</f>
        <v>85000</v>
      </c>
    </row>
    <row r="329" spans="1:12" ht="12.75">
      <c r="A329" s="53" t="s">
        <v>12</v>
      </c>
      <c r="B329" s="95">
        <v>80.107</v>
      </c>
      <c r="C329" s="86" t="s">
        <v>82</v>
      </c>
      <c r="D329" s="25">
        <f aca="true" t="shared" si="62" ref="D329:L329">D322+D328</f>
        <v>35318</v>
      </c>
      <c r="E329" s="24">
        <f t="shared" si="62"/>
        <v>0</v>
      </c>
      <c r="F329" s="25">
        <f t="shared" si="62"/>
        <v>32680</v>
      </c>
      <c r="G329" s="24">
        <f t="shared" si="62"/>
        <v>0</v>
      </c>
      <c r="H329" s="25">
        <f t="shared" si="62"/>
        <v>72680</v>
      </c>
      <c r="I329" s="24">
        <f t="shared" si="62"/>
        <v>0</v>
      </c>
      <c r="J329" s="25">
        <f t="shared" si="62"/>
        <v>85000</v>
      </c>
      <c r="K329" s="24">
        <f>K322+K328</f>
        <v>0</v>
      </c>
      <c r="L329" s="25">
        <f t="shared" si="62"/>
        <v>85000</v>
      </c>
    </row>
    <row r="330" spans="1:12" ht="12.75">
      <c r="A330" s="53" t="s">
        <v>12</v>
      </c>
      <c r="B330" s="54">
        <v>80</v>
      </c>
      <c r="C330" s="88" t="s">
        <v>124</v>
      </c>
      <c r="D330" s="34">
        <f aca="true" t="shared" si="63" ref="D330:L330">D329+D319</f>
        <v>84956</v>
      </c>
      <c r="E330" s="34">
        <f t="shared" si="63"/>
        <v>59577</v>
      </c>
      <c r="F330" s="34">
        <f t="shared" si="63"/>
        <v>79737</v>
      </c>
      <c r="G330" s="34">
        <f t="shared" si="63"/>
        <v>58163</v>
      </c>
      <c r="H330" s="34">
        <f t="shared" si="63"/>
        <v>123268</v>
      </c>
      <c r="I330" s="34">
        <f t="shared" si="63"/>
        <v>58163</v>
      </c>
      <c r="J330" s="34">
        <f t="shared" si="63"/>
        <v>356731</v>
      </c>
      <c r="K330" s="34">
        <f>K329+K319</f>
        <v>61036</v>
      </c>
      <c r="L330" s="34">
        <f t="shared" si="63"/>
        <v>417767</v>
      </c>
    </row>
    <row r="331" spans="1:12" ht="12.75">
      <c r="A331" s="53" t="s">
        <v>12</v>
      </c>
      <c r="B331" s="85">
        <v>2202</v>
      </c>
      <c r="C331" s="86" t="s">
        <v>18</v>
      </c>
      <c r="D331" s="25">
        <f aca="true" t="shared" si="64" ref="D331:L331">D330+D305+D292+D286+D212+D109</f>
        <v>1173047</v>
      </c>
      <c r="E331" s="25">
        <f t="shared" si="64"/>
        <v>1596363</v>
      </c>
      <c r="F331" s="25">
        <f t="shared" si="64"/>
        <v>982178</v>
      </c>
      <c r="G331" s="25">
        <f t="shared" si="64"/>
        <v>2206760</v>
      </c>
      <c r="H331" s="25">
        <f t="shared" si="64"/>
        <v>1058015</v>
      </c>
      <c r="I331" s="25">
        <f t="shared" si="64"/>
        <v>2206760</v>
      </c>
      <c r="J331" s="25">
        <f t="shared" si="64"/>
        <v>1616637</v>
      </c>
      <c r="K331" s="25">
        <f t="shared" si="64"/>
        <v>1968917</v>
      </c>
      <c r="L331" s="25">
        <f t="shared" si="64"/>
        <v>3585554</v>
      </c>
    </row>
    <row r="332" spans="1:12" ht="12.75">
      <c r="A332" s="53"/>
      <c r="B332" s="85"/>
      <c r="C332" s="86"/>
      <c r="D332" s="32"/>
      <c r="E332" s="32"/>
      <c r="F332" s="32"/>
      <c r="G332" s="32"/>
      <c r="H332" s="42"/>
      <c r="I332" s="42"/>
      <c r="J332" s="162"/>
      <c r="K332" s="32"/>
      <c r="L332" s="186"/>
    </row>
    <row r="333" spans="1:12" ht="12.75">
      <c r="A333" s="53" t="s">
        <v>14</v>
      </c>
      <c r="B333" s="85">
        <v>2203</v>
      </c>
      <c r="C333" s="86" t="s">
        <v>2</v>
      </c>
      <c r="D333" s="36"/>
      <c r="E333" s="36"/>
      <c r="F333" s="36"/>
      <c r="G333" s="36"/>
      <c r="H333" s="127"/>
      <c r="I333" s="127"/>
      <c r="J333" s="164"/>
      <c r="K333" s="36"/>
      <c r="L333" s="188"/>
    </row>
    <row r="334" spans="1:12" ht="12.75">
      <c r="A334" s="53"/>
      <c r="B334" s="95">
        <v>0.001</v>
      </c>
      <c r="C334" s="86" t="s">
        <v>66</v>
      </c>
      <c r="D334" s="36"/>
      <c r="E334" s="36"/>
      <c r="F334" s="36"/>
      <c r="G334" s="36"/>
      <c r="H334" s="127"/>
      <c r="I334" s="127"/>
      <c r="J334" s="164"/>
      <c r="K334" s="36"/>
      <c r="L334" s="188"/>
    </row>
    <row r="335" spans="1:12" ht="12.75">
      <c r="A335" s="53"/>
      <c r="B335" s="54">
        <v>60</v>
      </c>
      <c r="C335" s="88" t="s">
        <v>125</v>
      </c>
      <c r="D335" s="36"/>
      <c r="E335" s="36"/>
      <c r="F335" s="36"/>
      <c r="G335" s="36"/>
      <c r="H335" s="127"/>
      <c r="I335" s="127"/>
      <c r="J335" s="164"/>
      <c r="K335" s="36"/>
      <c r="L335" s="188"/>
    </row>
    <row r="336" spans="1:12" ht="12.75">
      <c r="A336" s="53"/>
      <c r="B336" s="90" t="s">
        <v>126</v>
      </c>
      <c r="C336" s="88" t="s">
        <v>36</v>
      </c>
      <c r="D336" s="202">
        <v>3368</v>
      </c>
      <c r="E336" s="45">
        <v>0</v>
      </c>
      <c r="F336" s="32">
        <v>3500</v>
      </c>
      <c r="G336" s="45">
        <v>0</v>
      </c>
      <c r="H336" s="201">
        <v>3500</v>
      </c>
      <c r="I336" s="45">
        <v>0</v>
      </c>
      <c r="J336" s="32">
        <v>4036</v>
      </c>
      <c r="K336" s="45">
        <v>0</v>
      </c>
      <c r="L336" s="32">
        <f aca="true" t="shared" si="65" ref="L336:L341">SUM(J336:K336)</f>
        <v>4036</v>
      </c>
    </row>
    <row r="337" spans="1:12" ht="12.75">
      <c r="A337" s="53"/>
      <c r="B337" s="90" t="s">
        <v>127</v>
      </c>
      <c r="C337" s="88" t="s">
        <v>37</v>
      </c>
      <c r="D337" s="202">
        <v>50</v>
      </c>
      <c r="E337" s="45">
        <v>0</v>
      </c>
      <c r="F337" s="32">
        <v>1</v>
      </c>
      <c r="G337" s="45">
        <v>0</v>
      </c>
      <c r="H337" s="201">
        <v>31</v>
      </c>
      <c r="I337" s="45">
        <v>0</v>
      </c>
      <c r="J337" s="32">
        <v>100</v>
      </c>
      <c r="K337" s="45">
        <v>0</v>
      </c>
      <c r="L337" s="32">
        <f t="shared" si="65"/>
        <v>100</v>
      </c>
    </row>
    <row r="338" spans="1:12" ht="12.75">
      <c r="A338" s="53"/>
      <c r="B338" s="90" t="s">
        <v>128</v>
      </c>
      <c r="C338" s="88" t="s">
        <v>23</v>
      </c>
      <c r="D338" s="202">
        <v>299</v>
      </c>
      <c r="E338" s="45">
        <v>0</v>
      </c>
      <c r="F338" s="32">
        <v>1</v>
      </c>
      <c r="G338" s="45">
        <v>0</v>
      </c>
      <c r="H338" s="201">
        <v>201</v>
      </c>
      <c r="I338" s="45">
        <v>0</v>
      </c>
      <c r="J338" s="32">
        <v>500</v>
      </c>
      <c r="K338" s="45">
        <v>0</v>
      </c>
      <c r="L338" s="32">
        <f t="shared" si="65"/>
        <v>500</v>
      </c>
    </row>
    <row r="339" spans="1:12" ht="12.75">
      <c r="A339" s="53"/>
      <c r="B339" s="90" t="s">
        <v>88</v>
      </c>
      <c r="C339" s="88" t="s">
        <v>175</v>
      </c>
      <c r="D339" s="32">
        <v>10000</v>
      </c>
      <c r="E339" s="45">
        <v>0</v>
      </c>
      <c r="F339" s="32">
        <v>10000</v>
      </c>
      <c r="G339" s="45">
        <v>0</v>
      </c>
      <c r="H339" s="32">
        <v>10000</v>
      </c>
      <c r="I339" s="45">
        <v>0</v>
      </c>
      <c r="J339" s="31">
        <v>0</v>
      </c>
      <c r="K339" s="45">
        <v>0</v>
      </c>
      <c r="L339" s="31">
        <f t="shared" si="65"/>
        <v>0</v>
      </c>
    </row>
    <row r="340" spans="1:12" ht="12.75">
      <c r="A340" s="53"/>
      <c r="B340" s="90" t="s">
        <v>129</v>
      </c>
      <c r="C340" s="88" t="s">
        <v>24</v>
      </c>
      <c r="D340" s="32">
        <v>48</v>
      </c>
      <c r="E340" s="45">
        <v>0</v>
      </c>
      <c r="F340" s="32">
        <v>1</v>
      </c>
      <c r="G340" s="45">
        <v>0</v>
      </c>
      <c r="H340" s="201">
        <v>201</v>
      </c>
      <c r="I340" s="46">
        <v>0</v>
      </c>
      <c r="J340" s="32">
        <v>200</v>
      </c>
      <c r="K340" s="45">
        <v>0</v>
      </c>
      <c r="L340" s="32">
        <f t="shared" si="65"/>
        <v>200</v>
      </c>
    </row>
    <row r="341" spans="1:12" ht="12.75">
      <c r="A341" s="53"/>
      <c r="B341" s="90" t="s">
        <v>130</v>
      </c>
      <c r="C341" s="88" t="s">
        <v>69</v>
      </c>
      <c r="D341" s="31">
        <v>0</v>
      </c>
      <c r="E341" s="45">
        <v>0</v>
      </c>
      <c r="F341" s="31">
        <v>0</v>
      </c>
      <c r="G341" s="45">
        <v>0</v>
      </c>
      <c r="H341" s="31">
        <v>0</v>
      </c>
      <c r="I341" s="46">
        <v>0</v>
      </c>
      <c r="J341" s="32">
        <v>100</v>
      </c>
      <c r="K341" s="45">
        <v>0</v>
      </c>
      <c r="L341" s="32">
        <f t="shared" si="65"/>
        <v>100</v>
      </c>
    </row>
    <row r="342" spans="1:12" ht="12.75">
      <c r="A342" s="53" t="s">
        <v>12</v>
      </c>
      <c r="B342" s="54">
        <v>60</v>
      </c>
      <c r="C342" s="88" t="s">
        <v>125</v>
      </c>
      <c r="D342" s="25">
        <f aca="true" t="shared" si="66" ref="D342:I342">SUM(D336:D341)</f>
        <v>13765</v>
      </c>
      <c r="E342" s="24">
        <f t="shared" si="66"/>
        <v>0</v>
      </c>
      <c r="F342" s="25">
        <f t="shared" si="66"/>
        <v>13503</v>
      </c>
      <c r="G342" s="24">
        <f t="shared" si="66"/>
        <v>0</v>
      </c>
      <c r="H342" s="25">
        <f t="shared" si="66"/>
        <v>13933</v>
      </c>
      <c r="I342" s="24">
        <f t="shared" si="66"/>
        <v>0</v>
      </c>
      <c r="J342" s="25">
        <f>SUM(J336:J341)</f>
        <v>4936</v>
      </c>
      <c r="K342" s="24">
        <f>SUM(K336:K341)</f>
        <v>0</v>
      </c>
      <c r="L342" s="25">
        <f>SUM(L336:L341)</f>
        <v>4936</v>
      </c>
    </row>
    <row r="343" spans="1:12" ht="12.75">
      <c r="A343" s="91" t="s">
        <v>12</v>
      </c>
      <c r="B343" s="101">
        <v>0.001</v>
      </c>
      <c r="C343" s="100" t="s">
        <v>66</v>
      </c>
      <c r="D343" s="25">
        <f aca="true" t="shared" si="67" ref="D343:I344">D342</f>
        <v>13765</v>
      </c>
      <c r="E343" s="24">
        <f t="shared" si="67"/>
        <v>0</v>
      </c>
      <c r="F343" s="25">
        <f t="shared" si="67"/>
        <v>13503</v>
      </c>
      <c r="G343" s="24">
        <f t="shared" si="67"/>
        <v>0</v>
      </c>
      <c r="H343" s="25">
        <f t="shared" si="67"/>
        <v>13933</v>
      </c>
      <c r="I343" s="24">
        <f t="shared" si="67"/>
        <v>0</v>
      </c>
      <c r="J343" s="25">
        <f aca="true" t="shared" si="68" ref="J343:L344">J342</f>
        <v>4936</v>
      </c>
      <c r="K343" s="24">
        <f t="shared" si="68"/>
        <v>0</v>
      </c>
      <c r="L343" s="25">
        <f t="shared" si="68"/>
        <v>4936</v>
      </c>
    </row>
    <row r="344" spans="1:12" ht="12.75">
      <c r="A344" s="53" t="s">
        <v>12</v>
      </c>
      <c r="B344" s="85">
        <v>2203</v>
      </c>
      <c r="C344" s="86" t="s">
        <v>2</v>
      </c>
      <c r="D344" s="34">
        <f t="shared" si="67"/>
        <v>13765</v>
      </c>
      <c r="E344" s="33">
        <f t="shared" si="67"/>
        <v>0</v>
      </c>
      <c r="F344" s="34">
        <f t="shared" si="67"/>
        <v>13503</v>
      </c>
      <c r="G344" s="33">
        <f t="shared" si="67"/>
        <v>0</v>
      </c>
      <c r="H344" s="34">
        <f t="shared" si="67"/>
        <v>13933</v>
      </c>
      <c r="I344" s="33">
        <f t="shared" si="67"/>
        <v>0</v>
      </c>
      <c r="J344" s="34">
        <f t="shared" si="68"/>
        <v>4936</v>
      </c>
      <c r="K344" s="33">
        <f t="shared" si="68"/>
        <v>0</v>
      </c>
      <c r="L344" s="34">
        <f t="shared" si="68"/>
        <v>4936</v>
      </c>
    </row>
    <row r="345" spans="1:12" ht="12.75">
      <c r="A345" s="102" t="s">
        <v>12</v>
      </c>
      <c r="B345" s="103"/>
      <c r="C345" s="104" t="s">
        <v>13</v>
      </c>
      <c r="D345" s="25">
        <f aca="true" t="shared" si="69" ref="D345:L345">D344+D331+D34</f>
        <v>1189938</v>
      </c>
      <c r="E345" s="25">
        <f t="shared" si="69"/>
        <v>1606373</v>
      </c>
      <c r="F345" s="25">
        <f t="shared" si="69"/>
        <v>996681</v>
      </c>
      <c r="G345" s="25">
        <f t="shared" si="69"/>
        <v>2216678</v>
      </c>
      <c r="H345" s="207">
        <f t="shared" si="69"/>
        <v>1072948</v>
      </c>
      <c r="I345" s="207">
        <f t="shared" si="69"/>
        <v>2216678</v>
      </c>
      <c r="J345" s="25">
        <f t="shared" si="69"/>
        <v>1624229</v>
      </c>
      <c r="K345" s="25">
        <f t="shared" si="69"/>
        <v>1979565</v>
      </c>
      <c r="L345" s="25">
        <f t="shared" si="69"/>
        <v>3603794</v>
      </c>
    </row>
    <row r="346" spans="1:12" ht="19.5" customHeight="1">
      <c r="A346" s="53"/>
      <c r="B346" s="54"/>
      <c r="C346" s="55"/>
      <c r="D346" s="15"/>
      <c r="E346" s="29"/>
      <c r="F346" s="29"/>
      <c r="G346" s="29"/>
      <c r="H346" s="42"/>
      <c r="I346" s="42"/>
      <c r="J346" s="163"/>
      <c r="K346" s="29"/>
      <c r="L346" s="185"/>
    </row>
    <row r="347" spans="1:12" ht="12.75">
      <c r="A347" s="53"/>
      <c r="B347" s="54"/>
      <c r="C347" s="105" t="s">
        <v>133</v>
      </c>
      <c r="D347" s="49"/>
      <c r="E347" s="36"/>
      <c r="F347" s="36"/>
      <c r="G347" s="36"/>
      <c r="H347" s="127"/>
      <c r="I347" s="127"/>
      <c r="J347" s="164"/>
      <c r="K347" s="36"/>
      <c r="L347" s="188"/>
    </row>
    <row r="348" spans="1:12" ht="25.5">
      <c r="A348" s="53" t="s">
        <v>14</v>
      </c>
      <c r="B348" s="84">
        <v>4202</v>
      </c>
      <c r="C348" s="73" t="s">
        <v>134</v>
      </c>
      <c r="D348" s="36"/>
      <c r="E348" s="36"/>
      <c r="F348" s="36"/>
      <c r="G348" s="36"/>
      <c r="H348" s="127"/>
      <c r="I348" s="127"/>
      <c r="J348" s="164"/>
      <c r="K348" s="36"/>
      <c r="L348" s="188"/>
    </row>
    <row r="349" spans="1:12" ht="12.75">
      <c r="A349" s="79"/>
      <c r="B349" s="110">
        <v>1</v>
      </c>
      <c r="C349" s="75" t="s">
        <v>18</v>
      </c>
      <c r="D349" s="51"/>
      <c r="E349" s="51"/>
      <c r="F349" s="51"/>
      <c r="G349" s="51"/>
      <c r="H349" s="133"/>
      <c r="I349" s="133"/>
      <c r="J349" s="170"/>
      <c r="K349" s="51"/>
      <c r="L349" s="193"/>
    </row>
    <row r="350" spans="1:12" ht="12.75">
      <c r="A350" s="79"/>
      <c r="B350" s="108">
        <v>1.201</v>
      </c>
      <c r="C350" s="73" t="s">
        <v>19</v>
      </c>
      <c r="D350" s="51"/>
      <c r="E350" s="51"/>
      <c r="F350" s="51"/>
      <c r="G350" s="51"/>
      <c r="H350" s="133"/>
      <c r="I350" s="133"/>
      <c r="J350" s="170"/>
      <c r="K350" s="51"/>
      <c r="L350" s="193"/>
    </row>
    <row r="351" spans="1:12" ht="12.75">
      <c r="A351" s="79"/>
      <c r="B351" s="83">
        <v>70</v>
      </c>
      <c r="C351" s="75" t="s">
        <v>135</v>
      </c>
      <c r="D351" s="50"/>
      <c r="E351" s="50"/>
      <c r="F351" s="50"/>
      <c r="G351" s="50"/>
      <c r="H351" s="134"/>
      <c r="I351" s="134"/>
      <c r="J351" s="171"/>
      <c r="K351" s="50"/>
      <c r="L351" s="194"/>
    </row>
    <row r="352" spans="1:12" ht="12.75">
      <c r="A352" s="79"/>
      <c r="B352" s="83">
        <v>45</v>
      </c>
      <c r="C352" s="75" t="s">
        <v>35</v>
      </c>
      <c r="D352" s="51"/>
      <c r="E352" s="39"/>
      <c r="F352" s="51"/>
      <c r="G352" s="51"/>
      <c r="H352" s="133"/>
      <c r="I352" s="133"/>
      <c r="J352" s="170"/>
      <c r="K352" s="51"/>
      <c r="L352" s="193"/>
    </row>
    <row r="353" spans="1:12" s="82" customFormat="1" ht="12.75">
      <c r="A353" s="79"/>
      <c r="B353" s="106" t="s">
        <v>136</v>
      </c>
      <c r="C353" s="75" t="s">
        <v>21</v>
      </c>
      <c r="D353" s="32">
        <v>12889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f aca="true" t="shared" si="70" ref="L353:L360">SUM(J353:K353)</f>
        <v>0</v>
      </c>
    </row>
    <row r="354" spans="1:12" s="82" customFormat="1" ht="12.75">
      <c r="A354" s="79"/>
      <c r="B354" s="106" t="s">
        <v>137</v>
      </c>
      <c r="C354" s="75" t="s">
        <v>29</v>
      </c>
      <c r="D354" s="32">
        <v>10400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f t="shared" si="70"/>
        <v>0</v>
      </c>
    </row>
    <row r="355" spans="1:12" s="82" customFormat="1" ht="25.5">
      <c r="A355" s="79"/>
      <c r="B355" s="106" t="s">
        <v>138</v>
      </c>
      <c r="C355" s="75" t="s">
        <v>246</v>
      </c>
      <c r="D355" s="32">
        <v>6123</v>
      </c>
      <c r="E355" s="31">
        <v>0</v>
      </c>
      <c r="F355" s="202">
        <v>5341</v>
      </c>
      <c r="G355" s="31">
        <v>0</v>
      </c>
      <c r="H355" s="211">
        <v>5341</v>
      </c>
      <c r="I355" s="31">
        <v>0</v>
      </c>
      <c r="J355" s="202">
        <v>15</v>
      </c>
      <c r="K355" s="31">
        <v>0</v>
      </c>
      <c r="L355" s="32">
        <f t="shared" si="70"/>
        <v>15</v>
      </c>
    </row>
    <row r="356" spans="1:12" s="82" customFormat="1" ht="12.75">
      <c r="A356" s="79"/>
      <c r="B356" s="106" t="s">
        <v>139</v>
      </c>
      <c r="C356" s="75" t="s">
        <v>140</v>
      </c>
      <c r="D356" s="46">
        <v>0</v>
      </c>
      <c r="E356" s="31">
        <v>0</v>
      </c>
      <c r="F356" s="32">
        <v>43000</v>
      </c>
      <c r="G356" s="31">
        <v>0</v>
      </c>
      <c r="H356" s="32">
        <v>43000</v>
      </c>
      <c r="I356" s="31">
        <v>0</v>
      </c>
      <c r="J356" s="32">
        <v>32950</v>
      </c>
      <c r="K356" s="31">
        <v>0</v>
      </c>
      <c r="L356" s="32">
        <f t="shared" si="70"/>
        <v>32950</v>
      </c>
    </row>
    <row r="357" spans="1:12" s="82" customFormat="1" ht="25.5">
      <c r="A357" s="79"/>
      <c r="B357" s="106" t="s">
        <v>328</v>
      </c>
      <c r="C357" s="75" t="s">
        <v>329</v>
      </c>
      <c r="D357" s="31">
        <v>0</v>
      </c>
      <c r="E357" s="31">
        <v>0</v>
      </c>
      <c r="F357" s="32">
        <v>2150</v>
      </c>
      <c r="G357" s="31">
        <v>0</v>
      </c>
      <c r="H357" s="32">
        <v>2150</v>
      </c>
      <c r="I357" s="31">
        <v>0</v>
      </c>
      <c r="J357" s="32">
        <v>1490</v>
      </c>
      <c r="K357" s="31">
        <v>0</v>
      </c>
      <c r="L357" s="32">
        <f t="shared" si="70"/>
        <v>1490</v>
      </c>
    </row>
    <row r="358" spans="1:12" s="82" customFormat="1" ht="25.5">
      <c r="A358" s="79"/>
      <c r="B358" s="106" t="s">
        <v>249</v>
      </c>
      <c r="C358" s="75" t="s">
        <v>250</v>
      </c>
      <c r="D358" s="32">
        <v>3329</v>
      </c>
      <c r="E358" s="31">
        <v>0</v>
      </c>
      <c r="F358" s="202">
        <v>1204</v>
      </c>
      <c r="G358" s="31">
        <v>0</v>
      </c>
      <c r="H358" s="211">
        <v>1204</v>
      </c>
      <c r="I358" s="31">
        <v>0</v>
      </c>
      <c r="J358" s="202">
        <v>1</v>
      </c>
      <c r="K358" s="31">
        <v>0</v>
      </c>
      <c r="L358" s="32">
        <f t="shared" si="70"/>
        <v>1</v>
      </c>
    </row>
    <row r="359" spans="1:12" s="82" customFormat="1" ht="12.75">
      <c r="A359" s="79"/>
      <c r="B359" s="106" t="s">
        <v>264</v>
      </c>
      <c r="C359" s="75" t="s">
        <v>266</v>
      </c>
      <c r="D359" s="32">
        <v>8761</v>
      </c>
      <c r="E359" s="31">
        <v>0</v>
      </c>
      <c r="F359" s="45">
        <v>0</v>
      </c>
      <c r="G359" s="31">
        <v>0</v>
      </c>
      <c r="H359" s="45">
        <v>0</v>
      </c>
      <c r="I359" s="31">
        <v>0</v>
      </c>
      <c r="J359" s="45">
        <v>0</v>
      </c>
      <c r="K359" s="31">
        <v>0</v>
      </c>
      <c r="L359" s="31">
        <f t="shared" si="70"/>
        <v>0</v>
      </c>
    </row>
    <row r="360" spans="1:12" s="82" customFormat="1" ht="25.5">
      <c r="A360" s="79"/>
      <c r="B360" s="106" t="s">
        <v>374</v>
      </c>
      <c r="C360" s="75" t="s">
        <v>375</v>
      </c>
      <c r="D360" s="31">
        <v>0</v>
      </c>
      <c r="E360" s="31">
        <v>0</v>
      </c>
      <c r="F360" s="45">
        <v>0</v>
      </c>
      <c r="G360" s="31">
        <v>0</v>
      </c>
      <c r="H360" s="45">
        <v>0</v>
      </c>
      <c r="I360" s="31">
        <v>0</v>
      </c>
      <c r="J360" s="202">
        <v>10000</v>
      </c>
      <c r="K360" s="31">
        <v>0</v>
      </c>
      <c r="L360" s="32">
        <f t="shared" si="70"/>
        <v>10000</v>
      </c>
    </row>
    <row r="361" spans="1:12" s="82" customFormat="1" ht="12.75">
      <c r="A361" s="79" t="s">
        <v>12</v>
      </c>
      <c r="B361" s="83">
        <v>45</v>
      </c>
      <c r="C361" s="75" t="s">
        <v>35</v>
      </c>
      <c r="D361" s="25">
        <f aca="true" t="shared" si="71" ref="D361:I361">SUM(D353:D359)</f>
        <v>41502</v>
      </c>
      <c r="E361" s="24">
        <f t="shared" si="71"/>
        <v>0</v>
      </c>
      <c r="F361" s="25">
        <f t="shared" si="71"/>
        <v>51695</v>
      </c>
      <c r="G361" s="24">
        <f t="shared" si="71"/>
        <v>0</v>
      </c>
      <c r="H361" s="25">
        <f t="shared" si="71"/>
        <v>51695</v>
      </c>
      <c r="I361" s="24">
        <f t="shared" si="71"/>
        <v>0</v>
      </c>
      <c r="J361" s="25">
        <f>SUM(J353:J360)</f>
        <v>44456</v>
      </c>
      <c r="K361" s="24">
        <v>0</v>
      </c>
      <c r="L361" s="25">
        <f>SUM(L353:L360)</f>
        <v>44456</v>
      </c>
    </row>
    <row r="362" spans="1:12" s="82" customFormat="1" ht="12.75">
      <c r="A362" s="79"/>
      <c r="B362" s="83"/>
      <c r="C362" s="75"/>
      <c r="D362" s="32"/>
      <c r="E362" s="31"/>
      <c r="F362" s="32"/>
      <c r="G362" s="31"/>
      <c r="H362" s="32"/>
      <c r="I362" s="31"/>
      <c r="J362" s="162"/>
      <c r="K362" s="31"/>
      <c r="L362" s="186"/>
    </row>
    <row r="363" spans="1:12" s="82" customFormat="1" ht="12.75">
      <c r="A363" s="79"/>
      <c r="B363" s="107" t="s">
        <v>141</v>
      </c>
      <c r="C363" s="75" t="s">
        <v>38</v>
      </c>
      <c r="D363" s="52"/>
      <c r="E363" s="52"/>
      <c r="F363" s="52"/>
      <c r="G363" s="52"/>
      <c r="H363" s="135"/>
      <c r="I363" s="135"/>
      <c r="J363" s="172"/>
      <c r="K363" s="52"/>
      <c r="L363" s="195"/>
    </row>
    <row r="364" spans="1:12" s="82" customFormat="1" ht="12.75">
      <c r="A364" s="79"/>
      <c r="B364" s="106" t="s">
        <v>142</v>
      </c>
      <c r="C364" s="75" t="s">
        <v>21</v>
      </c>
      <c r="D364" s="32">
        <v>13945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f aca="true" t="shared" si="72" ref="L364:L371">SUM(J364:K364)</f>
        <v>0</v>
      </c>
    </row>
    <row r="365" spans="1:12" s="82" customFormat="1" ht="38.25">
      <c r="A365" s="79"/>
      <c r="B365" s="106" t="s">
        <v>150</v>
      </c>
      <c r="C365" s="75" t="s">
        <v>190</v>
      </c>
      <c r="D365" s="32">
        <v>7500</v>
      </c>
      <c r="E365" s="31">
        <v>0</v>
      </c>
      <c r="F365" s="202">
        <v>20340</v>
      </c>
      <c r="G365" s="31">
        <v>0</v>
      </c>
      <c r="H365" s="202">
        <v>20340</v>
      </c>
      <c r="I365" s="31">
        <v>0</v>
      </c>
      <c r="J365" s="202">
        <v>11970</v>
      </c>
      <c r="K365" s="31">
        <v>0</v>
      </c>
      <c r="L365" s="32">
        <f t="shared" si="72"/>
        <v>11970</v>
      </c>
    </row>
    <row r="366" spans="1:12" s="82" customFormat="1" ht="12.75">
      <c r="A366" s="79"/>
      <c r="B366" s="106" t="s">
        <v>143</v>
      </c>
      <c r="C366" s="75" t="s">
        <v>140</v>
      </c>
      <c r="D366" s="45">
        <v>0</v>
      </c>
      <c r="E366" s="31">
        <v>0</v>
      </c>
      <c r="F366" s="32">
        <v>14000</v>
      </c>
      <c r="G366" s="31">
        <v>0</v>
      </c>
      <c r="H366" s="32">
        <v>14000</v>
      </c>
      <c r="I366" s="31">
        <v>0</v>
      </c>
      <c r="J366" s="32">
        <v>6500</v>
      </c>
      <c r="K366" s="31">
        <v>0</v>
      </c>
      <c r="L366" s="32">
        <f t="shared" si="72"/>
        <v>6500</v>
      </c>
    </row>
    <row r="367" spans="1:12" s="82" customFormat="1" ht="12.75">
      <c r="A367" s="79"/>
      <c r="B367" s="106" t="s">
        <v>157</v>
      </c>
      <c r="C367" s="75" t="s">
        <v>158</v>
      </c>
      <c r="D367" s="32">
        <v>1955</v>
      </c>
      <c r="E367" s="31">
        <v>0</v>
      </c>
      <c r="F367" s="202">
        <v>2661</v>
      </c>
      <c r="G367" s="31">
        <v>0</v>
      </c>
      <c r="H367" s="202">
        <v>2661</v>
      </c>
      <c r="I367" s="31">
        <v>0</v>
      </c>
      <c r="J367" s="202">
        <v>1</v>
      </c>
      <c r="K367" s="31">
        <v>0</v>
      </c>
      <c r="L367" s="32">
        <f t="shared" si="72"/>
        <v>1</v>
      </c>
    </row>
    <row r="368" spans="1:12" s="82" customFormat="1" ht="12.75">
      <c r="A368" s="80"/>
      <c r="B368" s="212" t="s">
        <v>166</v>
      </c>
      <c r="C368" s="81" t="s">
        <v>165</v>
      </c>
      <c r="D368" s="34">
        <v>1667</v>
      </c>
      <c r="E368" s="33">
        <v>0</v>
      </c>
      <c r="F368" s="48">
        <v>0</v>
      </c>
      <c r="G368" s="33">
        <v>0</v>
      </c>
      <c r="H368" s="48">
        <v>0</v>
      </c>
      <c r="I368" s="33">
        <v>0</v>
      </c>
      <c r="J368" s="199">
        <v>1500</v>
      </c>
      <c r="K368" s="33">
        <v>0</v>
      </c>
      <c r="L368" s="34">
        <f t="shared" si="72"/>
        <v>1500</v>
      </c>
    </row>
    <row r="369" spans="1:12" s="82" customFormat="1" ht="25.5">
      <c r="A369" s="79"/>
      <c r="B369" s="106" t="s">
        <v>303</v>
      </c>
      <c r="C369" s="75" t="s">
        <v>357</v>
      </c>
      <c r="D369" s="46">
        <v>0</v>
      </c>
      <c r="E369" s="31">
        <v>0</v>
      </c>
      <c r="F369" s="202">
        <v>700</v>
      </c>
      <c r="G369" s="31">
        <v>0</v>
      </c>
      <c r="H369" s="202">
        <v>700</v>
      </c>
      <c r="I369" s="31">
        <v>0</v>
      </c>
      <c r="J369" s="202">
        <v>420</v>
      </c>
      <c r="K369" s="31">
        <v>0</v>
      </c>
      <c r="L369" s="32">
        <f t="shared" si="72"/>
        <v>420</v>
      </c>
    </row>
    <row r="370" spans="1:12" s="82" customFormat="1" ht="12.75">
      <c r="A370" s="79"/>
      <c r="B370" s="106" t="s">
        <v>253</v>
      </c>
      <c r="C370" s="75" t="s">
        <v>254</v>
      </c>
      <c r="D370" s="213">
        <v>1917</v>
      </c>
      <c r="E370" s="31">
        <v>0</v>
      </c>
      <c r="F370" s="202">
        <v>3083</v>
      </c>
      <c r="G370" s="31">
        <v>0</v>
      </c>
      <c r="H370" s="202">
        <v>3083</v>
      </c>
      <c r="I370" s="31">
        <v>0</v>
      </c>
      <c r="J370" s="202">
        <v>6400</v>
      </c>
      <c r="K370" s="31">
        <v>0</v>
      </c>
      <c r="L370" s="32">
        <f t="shared" si="72"/>
        <v>6400</v>
      </c>
    </row>
    <row r="371" spans="1:12" s="82" customFormat="1" ht="12.75">
      <c r="A371" s="79"/>
      <c r="B371" s="214" t="s">
        <v>306</v>
      </c>
      <c r="C371" s="118" t="s">
        <v>29</v>
      </c>
      <c r="D371" s="32">
        <v>3800</v>
      </c>
      <c r="E371" s="31">
        <v>0</v>
      </c>
      <c r="F371" s="45">
        <v>0</v>
      </c>
      <c r="G371" s="31">
        <v>0</v>
      </c>
      <c r="H371" s="45">
        <v>0</v>
      </c>
      <c r="I371" s="31">
        <v>0</v>
      </c>
      <c r="J371" s="45">
        <v>0</v>
      </c>
      <c r="K371" s="31">
        <v>0</v>
      </c>
      <c r="L371" s="31">
        <f t="shared" si="72"/>
        <v>0</v>
      </c>
    </row>
    <row r="372" spans="1:12" s="82" customFormat="1" ht="12.75">
      <c r="A372" s="79" t="s">
        <v>12</v>
      </c>
      <c r="B372" s="107">
        <v>46</v>
      </c>
      <c r="C372" s="75" t="s">
        <v>38</v>
      </c>
      <c r="D372" s="25">
        <f aca="true" t="shared" si="73" ref="D372:L372">SUM(D364:D371)</f>
        <v>30784</v>
      </c>
      <c r="E372" s="24">
        <f t="shared" si="73"/>
        <v>0</v>
      </c>
      <c r="F372" s="25">
        <f t="shared" si="73"/>
        <v>40784</v>
      </c>
      <c r="G372" s="24">
        <f t="shared" si="73"/>
        <v>0</v>
      </c>
      <c r="H372" s="25">
        <f t="shared" si="73"/>
        <v>40784</v>
      </c>
      <c r="I372" s="24">
        <f t="shared" si="73"/>
        <v>0</v>
      </c>
      <c r="J372" s="25">
        <f t="shared" si="73"/>
        <v>26791</v>
      </c>
      <c r="K372" s="24">
        <f t="shared" si="73"/>
        <v>0</v>
      </c>
      <c r="L372" s="25">
        <f t="shared" si="73"/>
        <v>26791</v>
      </c>
    </row>
    <row r="373" spans="1:12" s="82" customFormat="1" ht="12.75">
      <c r="A373" s="79"/>
      <c r="B373" s="106"/>
      <c r="C373" s="75"/>
      <c r="D373" s="6"/>
      <c r="E373" s="6"/>
      <c r="F373" s="6"/>
      <c r="G373" s="6"/>
      <c r="H373" s="136"/>
      <c r="I373" s="136"/>
      <c r="J373" s="173"/>
      <c r="K373" s="6"/>
      <c r="L373" s="196"/>
    </row>
    <row r="374" spans="1:12" s="82" customFormat="1" ht="12.75">
      <c r="A374" s="79"/>
      <c r="B374" s="107" t="s">
        <v>144</v>
      </c>
      <c r="C374" s="75" t="s">
        <v>39</v>
      </c>
      <c r="D374" s="6"/>
      <c r="E374" s="6"/>
      <c r="F374" s="6"/>
      <c r="G374" s="6"/>
      <c r="H374" s="136"/>
      <c r="I374" s="136"/>
      <c r="J374" s="173"/>
      <c r="K374" s="6"/>
      <c r="L374" s="196"/>
    </row>
    <row r="375" spans="1:12" s="82" customFormat="1" ht="12.75">
      <c r="A375" s="79"/>
      <c r="B375" s="106" t="s">
        <v>145</v>
      </c>
      <c r="C375" s="75" t="s">
        <v>140</v>
      </c>
      <c r="D375" s="31">
        <v>0</v>
      </c>
      <c r="E375" s="31">
        <v>0</v>
      </c>
      <c r="F375" s="32">
        <v>15000</v>
      </c>
      <c r="G375" s="31">
        <v>0</v>
      </c>
      <c r="H375" s="32">
        <v>15000</v>
      </c>
      <c r="I375" s="31">
        <v>0</v>
      </c>
      <c r="J375" s="32">
        <v>3050</v>
      </c>
      <c r="K375" s="31">
        <v>0</v>
      </c>
      <c r="L375" s="32">
        <f>SUM(J375:K375)</f>
        <v>3050</v>
      </c>
    </row>
    <row r="376" spans="1:12" s="82" customFormat="1" ht="25.5">
      <c r="A376" s="79"/>
      <c r="B376" s="106" t="s">
        <v>330</v>
      </c>
      <c r="C376" s="75" t="s">
        <v>357</v>
      </c>
      <c r="D376" s="46">
        <v>0</v>
      </c>
      <c r="E376" s="31">
        <v>0</v>
      </c>
      <c r="F376" s="32">
        <v>750</v>
      </c>
      <c r="G376" s="31">
        <v>0</v>
      </c>
      <c r="H376" s="32">
        <v>750</v>
      </c>
      <c r="I376" s="31">
        <v>0</v>
      </c>
      <c r="J376" s="32">
        <v>450</v>
      </c>
      <c r="K376" s="31">
        <v>0</v>
      </c>
      <c r="L376" s="32">
        <f>SUM(J376:K376)</f>
        <v>450</v>
      </c>
    </row>
    <row r="377" spans="1:12" s="82" customFormat="1" ht="12.75">
      <c r="A377" s="79"/>
      <c r="B377" s="106" t="s">
        <v>251</v>
      </c>
      <c r="C377" s="75" t="s">
        <v>158</v>
      </c>
      <c r="D377" s="46">
        <v>0</v>
      </c>
      <c r="E377" s="31">
        <v>0</v>
      </c>
      <c r="F377" s="202">
        <v>1330</v>
      </c>
      <c r="G377" s="31">
        <v>0</v>
      </c>
      <c r="H377" s="202">
        <v>1330</v>
      </c>
      <c r="I377" s="31">
        <v>0</v>
      </c>
      <c r="J377" s="202">
        <v>1660</v>
      </c>
      <c r="K377" s="31">
        <v>0</v>
      </c>
      <c r="L377" s="32">
        <f>SUM(J377:K377)</f>
        <v>1660</v>
      </c>
    </row>
    <row r="378" spans="1:12" s="82" customFormat="1" ht="12.75">
      <c r="A378" s="79"/>
      <c r="B378" s="214" t="s">
        <v>304</v>
      </c>
      <c r="C378" s="118" t="s">
        <v>21</v>
      </c>
      <c r="D378" s="32">
        <v>1198</v>
      </c>
      <c r="E378" s="31">
        <v>0</v>
      </c>
      <c r="F378" s="45">
        <v>0</v>
      </c>
      <c r="G378" s="31">
        <v>0</v>
      </c>
      <c r="H378" s="45">
        <v>0</v>
      </c>
      <c r="I378" s="31">
        <v>0</v>
      </c>
      <c r="J378" s="45">
        <v>0</v>
      </c>
      <c r="K378" s="31">
        <v>0</v>
      </c>
      <c r="L378" s="31">
        <f>SUM(J378:K378)</f>
        <v>0</v>
      </c>
    </row>
    <row r="379" spans="1:12" s="82" customFormat="1" ht="12.75">
      <c r="A379" s="79"/>
      <c r="B379" s="214" t="s">
        <v>305</v>
      </c>
      <c r="C379" s="118" t="s">
        <v>29</v>
      </c>
      <c r="D379" s="32">
        <v>1230</v>
      </c>
      <c r="E379" s="31">
        <v>0</v>
      </c>
      <c r="F379" s="45">
        <v>0</v>
      </c>
      <c r="G379" s="31">
        <v>0</v>
      </c>
      <c r="H379" s="45">
        <v>0</v>
      </c>
      <c r="I379" s="31">
        <v>0</v>
      </c>
      <c r="J379" s="45">
        <v>0</v>
      </c>
      <c r="K379" s="31">
        <v>0</v>
      </c>
      <c r="L379" s="31">
        <f>SUM(J379:K379)</f>
        <v>0</v>
      </c>
    </row>
    <row r="380" spans="1:12" s="82" customFormat="1" ht="12.75">
      <c r="A380" s="79" t="s">
        <v>12</v>
      </c>
      <c r="B380" s="107" t="s">
        <v>144</v>
      </c>
      <c r="C380" s="75" t="s">
        <v>39</v>
      </c>
      <c r="D380" s="25">
        <f aca="true" t="shared" si="74" ref="D380:L380">SUM(D375:D379)</f>
        <v>2428</v>
      </c>
      <c r="E380" s="24">
        <f t="shared" si="74"/>
        <v>0</v>
      </c>
      <c r="F380" s="25">
        <f t="shared" si="74"/>
        <v>17080</v>
      </c>
      <c r="G380" s="24">
        <f t="shared" si="74"/>
        <v>0</v>
      </c>
      <c r="H380" s="25">
        <f t="shared" si="74"/>
        <v>17080</v>
      </c>
      <c r="I380" s="24">
        <f t="shared" si="74"/>
        <v>0</v>
      </c>
      <c r="J380" s="25">
        <f t="shared" si="74"/>
        <v>5160</v>
      </c>
      <c r="K380" s="24">
        <f t="shared" si="74"/>
        <v>0</v>
      </c>
      <c r="L380" s="25">
        <f t="shared" si="74"/>
        <v>5160</v>
      </c>
    </row>
    <row r="381" spans="1:12" s="82" customFormat="1" ht="12.75">
      <c r="A381" s="79"/>
      <c r="B381" s="107"/>
      <c r="C381" s="75"/>
      <c r="D381" s="6"/>
      <c r="E381" s="6"/>
      <c r="F381" s="6"/>
      <c r="G381" s="6"/>
      <c r="H381" s="136"/>
      <c r="I381" s="136"/>
      <c r="J381" s="173"/>
      <c r="K381" s="6"/>
      <c r="L381" s="196"/>
    </row>
    <row r="382" spans="1:12" s="82" customFormat="1" ht="12.75">
      <c r="A382" s="79"/>
      <c r="B382" s="107" t="s">
        <v>146</v>
      </c>
      <c r="C382" s="75" t="s">
        <v>40</v>
      </c>
      <c r="D382" s="6"/>
      <c r="E382" s="6"/>
      <c r="F382" s="6"/>
      <c r="G382" s="6"/>
      <c r="H382" s="136"/>
      <c r="I382" s="136"/>
      <c r="J382" s="173"/>
      <c r="K382" s="6"/>
      <c r="L382" s="196"/>
    </row>
    <row r="383" spans="1:12" s="82" customFormat="1" ht="12.75">
      <c r="A383" s="79"/>
      <c r="B383" s="107" t="s">
        <v>147</v>
      </c>
      <c r="C383" s="75" t="s">
        <v>292</v>
      </c>
      <c r="D383" s="23">
        <v>7401</v>
      </c>
      <c r="E383" s="22">
        <v>0</v>
      </c>
      <c r="F383" s="22">
        <v>0</v>
      </c>
      <c r="G383" s="22">
        <v>0</v>
      </c>
      <c r="H383" s="22">
        <v>0</v>
      </c>
      <c r="I383" s="31">
        <v>0</v>
      </c>
      <c r="J383" s="22">
        <v>0</v>
      </c>
      <c r="K383" s="22">
        <v>0</v>
      </c>
      <c r="L383" s="22">
        <f aca="true" t="shared" si="75" ref="L383:L389">SUM(J383:K383)</f>
        <v>0</v>
      </c>
    </row>
    <row r="384" spans="1:12" s="82" customFormat="1" ht="12.75">
      <c r="A384" s="79"/>
      <c r="B384" s="106" t="s">
        <v>148</v>
      </c>
      <c r="C384" s="75" t="s">
        <v>140</v>
      </c>
      <c r="D384" s="46">
        <v>0</v>
      </c>
      <c r="E384" s="31">
        <v>0</v>
      </c>
      <c r="F384" s="32">
        <v>28000</v>
      </c>
      <c r="G384" s="31">
        <v>0</v>
      </c>
      <c r="H384" s="32">
        <v>28000</v>
      </c>
      <c r="I384" s="31">
        <v>0</v>
      </c>
      <c r="J384" s="32">
        <v>12500</v>
      </c>
      <c r="K384" s="31">
        <v>0</v>
      </c>
      <c r="L384" s="32">
        <f t="shared" si="75"/>
        <v>12500</v>
      </c>
    </row>
    <row r="385" spans="1:12" s="82" customFormat="1" ht="12.75">
      <c r="A385" s="79"/>
      <c r="B385" s="106" t="s">
        <v>159</v>
      </c>
      <c r="C385" s="75" t="s">
        <v>158</v>
      </c>
      <c r="D385" s="32">
        <v>1449</v>
      </c>
      <c r="E385" s="31">
        <v>0</v>
      </c>
      <c r="F385" s="202">
        <v>5047</v>
      </c>
      <c r="G385" s="31">
        <v>0</v>
      </c>
      <c r="H385" s="202">
        <v>5047</v>
      </c>
      <c r="I385" s="31">
        <v>0</v>
      </c>
      <c r="J385" s="202">
        <v>7354</v>
      </c>
      <c r="K385" s="31">
        <v>0</v>
      </c>
      <c r="L385" s="32">
        <f t="shared" si="75"/>
        <v>7354</v>
      </c>
    </row>
    <row r="386" spans="1:12" s="82" customFormat="1" ht="12.75">
      <c r="A386" s="79"/>
      <c r="B386" s="106" t="s">
        <v>167</v>
      </c>
      <c r="C386" s="75" t="s">
        <v>165</v>
      </c>
      <c r="D386" s="32">
        <v>4380</v>
      </c>
      <c r="E386" s="31">
        <v>0</v>
      </c>
      <c r="F386" s="202">
        <v>918</v>
      </c>
      <c r="G386" s="31">
        <v>0</v>
      </c>
      <c r="H386" s="211">
        <v>918</v>
      </c>
      <c r="I386" s="31">
        <v>0</v>
      </c>
      <c r="J386" s="202">
        <v>1500</v>
      </c>
      <c r="K386" s="31">
        <v>0</v>
      </c>
      <c r="L386" s="32">
        <f t="shared" si="75"/>
        <v>1500</v>
      </c>
    </row>
    <row r="387" spans="1:12" s="82" customFormat="1" ht="25.5">
      <c r="A387" s="79"/>
      <c r="B387" s="106" t="s">
        <v>331</v>
      </c>
      <c r="C387" s="75" t="s">
        <v>357</v>
      </c>
      <c r="D387" s="31">
        <v>0</v>
      </c>
      <c r="E387" s="31">
        <v>0</v>
      </c>
      <c r="F387" s="202">
        <v>1400</v>
      </c>
      <c r="G387" s="31">
        <v>0</v>
      </c>
      <c r="H387" s="202">
        <v>1400</v>
      </c>
      <c r="I387" s="31">
        <v>0</v>
      </c>
      <c r="J387" s="202">
        <v>640</v>
      </c>
      <c r="K387" s="31">
        <v>0</v>
      </c>
      <c r="L387" s="32">
        <f t="shared" si="75"/>
        <v>640</v>
      </c>
    </row>
    <row r="388" spans="1:12" s="82" customFormat="1" ht="12.75">
      <c r="A388" s="79"/>
      <c r="B388" s="106" t="s">
        <v>255</v>
      </c>
      <c r="C388" s="75" t="s">
        <v>254</v>
      </c>
      <c r="D388" s="213">
        <v>3084</v>
      </c>
      <c r="E388" s="22">
        <v>0</v>
      </c>
      <c r="F388" s="40">
        <v>1915</v>
      </c>
      <c r="G388" s="22">
        <v>0</v>
      </c>
      <c r="H388" s="40">
        <v>1915</v>
      </c>
      <c r="I388" s="31">
        <v>0</v>
      </c>
      <c r="J388" s="46">
        <v>0</v>
      </c>
      <c r="K388" s="22">
        <v>0</v>
      </c>
      <c r="L388" s="22">
        <f t="shared" si="75"/>
        <v>0</v>
      </c>
    </row>
    <row r="389" spans="1:12" s="82" customFormat="1" ht="12.75">
      <c r="A389" s="79"/>
      <c r="B389" s="106" t="s">
        <v>293</v>
      </c>
      <c r="C389" s="75" t="s">
        <v>294</v>
      </c>
      <c r="D389" s="32">
        <v>4020</v>
      </c>
      <c r="E389" s="22">
        <v>0</v>
      </c>
      <c r="F389" s="46">
        <v>0</v>
      </c>
      <c r="G389" s="22">
        <v>0</v>
      </c>
      <c r="H389" s="46">
        <v>0</v>
      </c>
      <c r="I389" s="33">
        <v>0</v>
      </c>
      <c r="J389" s="46">
        <v>0</v>
      </c>
      <c r="K389" s="22">
        <v>0</v>
      </c>
      <c r="L389" s="22">
        <f t="shared" si="75"/>
        <v>0</v>
      </c>
    </row>
    <row r="390" spans="1:12" s="82" customFormat="1" ht="12.75">
      <c r="A390" s="79" t="s">
        <v>12</v>
      </c>
      <c r="B390" s="107" t="s">
        <v>146</v>
      </c>
      <c r="C390" s="75" t="s">
        <v>40</v>
      </c>
      <c r="D390" s="25">
        <f>SUM(D383:D389)</f>
        <v>20334</v>
      </c>
      <c r="E390" s="24">
        <f aca="true" t="shared" si="76" ref="E390:L390">SUM(E384:E388)</f>
        <v>0</v>
      </c>
      <c r="F390" s="25">
        <f t="shared" si="76"/>
        <v>37280</v>
      </c>
      <c r="G390" s="24">
        <f t="shared" si="76"/>
        <v>0</v>
      </c>
      <c r="H390" s="25">
        <f t="shared" si="76"/>
        <v>37280</v>
      </c>
      <c r="I390" s="24">
        <f t="shared" si="76"/>
        <v>0</v>
      </c>
      <c r="J390" s="25">
        <f t="shared" si="76"/>
        <v>21994</v>
      </c>
      <c r="K390" s="24">
        <f t="shared" si="76"/>
        <v>0</v>
      </c>
      <c r="L390" s="25">
        <f t="shared" si="76"/>
        <v>21994</v>
      </c>
    </row>
    <row r="391" spans="1:12" s="82" customFormat="1" ht="12.75">
      <c r="A391" s="79" t="s">
        <v>12</v>
      </c>
      <c r="B391" s="83">
        <v>70</v>
      </c>
      <c r="C391" s="75" t="s">
        <v>135</v>
      </c>
      <c r="D391" s="25">
        <f aca="true" t="shared" si="77" ref="D391:L391">D390+D380+D372+D361</f>
        <v>95048</v>
      </c>
      <c r="E391" s="24">
        <f t="shared" si="77"/>
        <v>0</v>
      </c>
      <c r="F391" s="25">
        <f t="shared" si="77"/>
        <v>146839</v>
      </c>
      <c r="G391" s="24">
        <f t="shared" si="77"/>
        <v>0</v>
      </c>
      <c r="H391" s="215">
        <f t="shared" si="77"/>
        <v>146839</v>
      </c>
      <c r="I391" s="24">
        <f t="shared" si="77"/>
        <v>0</v>
      </c>
      <c r="J391" s="25">
        <f t="shared" si="77"/>
        <v>98401</v>
      </c>
      <c r="K391" s="24">
        <f t="shared" si="77"/>
        <v>0</v>
      </c>
      <c r="L391" s="25">
        <f t="shared" si="77"/>
        <v>98401</v>
      </c>
    </row>
    <row r="392" spans="1:12" s="82" customFormat="1" ht="12.75">
      <c r="A392" s="79" t="s">
        <v>12</v>
      </c>
      <c r="B392" s="108">
        <v>1.201</v>
      </c>
      <c r="C392" s="73" t="s">
        <v>19</v>
      </c>
      <c r="D392" s="25">
        <f aca="true" t="shared" si="78" ref="D392:L392">D391</f>
        <v>95048</v>
      </c>
      <c r="E392" s="24">
        <f t="shared" si="78"/>
        <v>0</v>
      </c>
      <c r="F392" s="25">
        <f t="shared" si="78"/>
        <v>146839</v>
      </c>
      <c r="G392" s="24">
        <f t="shared" si="78"/>
        <v>0</v>
      </c>
      <c r="H392" s="215">
        <f t="shared" si="78"/>
        <v>146839</v>
      </c>
      <c r="I392" s="24">
        <f t="shared" si="78"/>
        <v>0</v>
      </c>
      <c r="J392" s="215">
        <f t="shared" si="78"/>
        <v>98401</v>
      </c>
      <c r="K392" s="24">
        <f t="shared" si="78"/>
        <v>0</v>
      </c>
      <c r="L392" s="215">
        <f t="shared" si="78"/>
        <v>98401</v>
      </c>
    </row>
    <row r="393" spans="1:12" s="82" customFormat="1" ht="12.75">
      <c r="A393" s="79"/>
      <c r="B393" s="84"/>
      <c r="C393" s="73"/>
      <c r="D393" s="52"/>
      <c r="E393" s="52"/>
      <c r="F393" s="52"/>
      <c r="G393" s="52"/>
      <c r="H393" s="135"/>
      <c r="I393" s="135"/>
      <c r="J393" s="172"/>
      <c r="K393" s="52"/>
      <c r="L393" s="195"/>
    </row>
    <row r="394" spans="1:12" s="82" customFormat="1" ht="12.75">
      <c r="A394" s="79"/>
      <c r="B394" s="108">
        <v>1.202</v>
      </c>
      <c r="C394" s="73" t="s">
        <v>65</v>
      </c>
      <c r="D394" s="50"/>
      <c r="E394" s="50"/>
      <c r="F394" s="50"/>
      <c r="G394" s="50"/>
      <c r="H394" s="134"/>
      <c r="I394" s="134"/>
      <c r="J394" s="171"/>
      <c r="K394" s="50"/>
      <c r="L394" s="194"/>
    </row>
    <row r="395" spans="1:12" s="82" customFormat="1" ht="12.75">
      <c r="A395" s="79"/>
      <c r="B395" s="83">
        <v>70</v>
      </c>
      <c r="C395" s="75" t="s">
        <v>135</v>
      </c>
      <c r="D395" s="50"/>
      <c r="E395" s="50"/>
      <c r="F395" s="50"/>
      <c r="G395" s="50"/>
      <c r="H395" s="134"/>
      <c r="I395" s="134"/>
      <c r="J395" s="171"/>
      <c r="K395" s="50"/>
      <c r="L395" s="194"/>
    </row>
    <row r="396" spans="1:12" s="82" customFormat="1" ht="12.75">
      <c r="A396" s="79"/>
      <c r="B396" s="83">
        <v>45</v>
      </c>
      <c r="C396" s="75" t="s">
        <v>35</v>
      </c>
      <c r="D396" s="51"/>
      <c r="E396" s="51"/>
      <c r="F396" s="51"/>
      <c r="G396" s="51"/>
      <c r="H396" s="133"/>
      <c r="I396" s="133"/>
      <c r="J396" s="170"/>
      <c r="K396" s="51"/>
      <c r="L396" s="193"/>
    </row>
    <row r="397" spans="1:12" s="82" customFormat="1" ht="12.75">
      <c r="A397" s="79"/>
      <c r="B397" s="106" t="s">
        <v>136</v>
      </c>
      <c r="C397" s="75" t="s">
        <v>72</v>
      </c>
      <c r="D397" s="32">
        <v>8500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f aca="true" t="shared" si="79" ref="L397:L404">SUM(J397:K397)</f>
        <v>0</v>
      </c>
    </row>
    <row r="398" spans="1:12" s="82" customFormat="1" ht="12.75">
      <c r="A398" s="79"/>
      <c r="B398" s="106" t="s">
        <v>138</v>
      </c>
      <c r="C398" s="75" t="s">
        <v>165</v>
      </c>
      <c r="D398" s="32">
        <v>2655</v>
      </c>
      <c r="E398" s="31">
        <v>0</v>
      </c>
      <c r="F398" s="32">
        <v>35321</v>
      </c>
      <c r="G398" s="31">
        <v>0</v>
      </c>
      <c r="H398" s="32">
        <v>35321</v>
      </c>
      <c r="I398" s="31">
        <v>0</v>
      </c>
      <c r="J398" s="32">
        <v>15000</v>
      </c>
      <c r="K398" s="31">
        <v>0</v>
      </c>
      <c r="L398" s="32">
        <f t="shared" si="79"/>
        <v>15000</v>
      </c>
    </row>
    <row r="399" spans="1:12" s="82" customFormat="1" ht="12.75">
      <c r="A399" s="80"/>
      <c r="B399" s="212" t="s">
        <v>139</v>
      </c>
      <c r="C399" s="81" t="s">
        <v>275</v>
      </c>
      <c r="D399" s="48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f t="shared" si="79"/>
        <v>0</v>
      </c>
    </row>
    <row r="400" spans="1:12" s="82" customFormat="1" ht="12.75">
      <c r="A400" s="79"/>
      <c r="B400" s="106" t="s">
        <v>243</v>
      </c>
      <c r="C400" s="75" t="s">
        <v>158</v>
      </c>
      <c r="D400" s="32">
        <v>3191</v>
      </c>
      <c r="E400" s="31">
        <v>0</v>
      </c>
      <c r="F400" s="202">
        <v>1137</v>
      </c>
      <c r="G400" s="31">
        <v>0</v>
      </c>
      <c r="H400" s="202">
        <v>1137</v>
      </c>
      <c r="I400" s="31">
        <v>0</v>
      </c>
      <c r="J400" s="202">
        <v>7798</v>
      </c>
      <c r="K400" s="31">
        <v>0</v>
      </c>
      <c r="L400" s="32">
        <f t="shared" si="79"/>
        <v>7798</v>
      </c>
    </row>
    <row r="401" spans="1:12" s="82" customFormat="1" ht="38.25">
      <c r="A401" s="79"/>
      <c r="B401" s="106" t="s">
        <v>258</v>
      </c>
      <c r="C401" s="75" t="s">
        <v>261</v>
      </c>
      <c r="D401" s="32">
        <v>3801</v>
      </c>
      <c r="E401" s="31">
        <v>0</v>
      </c>
      <c r="F401" s="202">
        <v>10100</v>
      </c>
      <c r="G401" s="31">
        <v>0</v>
      </c>
      <c r="H401" s="202">
        <v>10100</v>
      </c>
      <c r="I401" s="31">
        <v>0</v>
      </c>
      <c r="J401" s="45">
        <v>0</v>
      </c>
      <c r="K401" s="31">
        <v>0</v>
      </c>
      <c r="L401" s="31">
        <f t="shared" si="79"/>
        <v>0</v>
      </c>
    </row>
    <row r="402" spans="1:12" s="82" customFormat="1" ht="25.5">
      <c r="A402" s="79"/>
      <c r="B402" s="106" t="s">
        <v>260</v>
      </c>
      <c r="C402" s="75" t="s">
        <v>276</v>
      </c>
      <c r="D402" s="32">
        <v>4293</v>
      </c>
      <c r="E402" s="31">
        <v>0</v>
      </c>
      <c r="F402" s="202">
        <v>7500</v>
      </c>
      <c r="G402" s="31">
        <v>0</v>
      </c>
      <c r="H402" s="202">
        <v>7500</v>
      </c>
      <c r="I402" s="31">
        <v>0</v>
      </c>
      <c r="J402" s="202">
        <v>1600</v>
      </c>
      <c r="K402" s="31">
        <v>0</v>
      </c>
      <c r="L402" s="32">
        <f t="shared" si="79"/>
        <v>1600</v>
      </c>
    </row>
    <row r="403" spans="1:12" s="82" customFormat="1" ht="12.75">
      <c r="A403" s="79"/>
      <c r="B403" s="214" t="s">
        <v>296</v>
      </c>
      <c r="C403" s="118" t="s">
        <v>284</v>
      </c>
      <c r="D403" s="32">
        <v>5000</v>
      </c>
      <c r="E403" s="31">
        <v>0</v>
      </c>
      <c r="F403" s="45">
        <v>0</v>
      </c>
      <c r="G403" s="31">
        <v>0</v>
      </c>
      <c r="H403" s="45">
        <v>0</v>
      </c>
      <c r="I403" s="31">
        <v>0</v>
      </c>
      <c r="J403" s="45">
        <v>0</v>
      </c>
      <c r="K403" s="31">
        <v>0</v>
      </c>
      <c r="L403" s="31">
        <f t="shared" si="79"/>
        <v>0</v>
      </c>
    </row>
    <row r="404" spans="1:12" s="82" customFormat="1" ht="12.75">
      <c r="A404" s="79"/>
      <c r="B404" s="214" t="s">
        <v>164</v>
      </c>
      <c r="C404" s="118" t="s">
        <v>285</v>
      </c>
      <c r="D404" s="32">
        <v>23767</v>
      </c>
      <c r="E404" s="31">
        <v>0</v>
      </c>
      <c r="F404" s="45">
        <v>0</v>
      </c>
      <c r="G404" s="31">
        <v>0</v>
      </c>
      <c r="H404" s="45">
        <v>0</v>
      </c>
      <c r="I404" s="31">
        <v>0</v>
      </c>
      <c r="J404" s="45">
        <v>0</v>
      </c>
      <c r="K404" s="31">
        <v>0</v>
      </c>
      <c r="L404" s="31">
        <f t="shared" si="79"/>
        <v>0</v>
      </c>
    </row>
    <row r="405" spans="1:12" s="82" customFormat="1" ht="12.75">
      <c r="A405" s="79" t="s">
        <v>12</v>
      </c>
      <c r="B405" s="83">
        <v>45</v>
      </c>
      <c r="C405" s="75" t="s">
        <v>35</v>
      </c>
      <c r="D405" s="25">
        <f aca="true" t="shared" si="80" ref="D405:L405">SUM(D397:D404)</f>
        <v>51207</v>
      </c>
      <c r="E405" s="24">
        <f t="shared" si="80"/>
        <v>0</v>
      </c>
      <c r="F405" s="25">
        <f t="shared" si="80"/>
        <v>54058</v>
      </c>
      <c r="G405" s="24">
        <f t="shared" si="80"/>
        <v>0</v>
      </c>
      <c r="H405" s="25">
        <f t="shared" si="80"/>
        <v>54058</v>
      </c>
      <c r="I405" s="24">
        <f t="shared" si="80"/>
        <v>0</v>
      </c>
      <c r="J405" s="25">
        <f t="shared" si="80"/>
        <v>24398</v>
      </c>
      <c r="K405" s="24">
        <f>SUM(K397:K404)</f>
        <v>0</v>
      </c>
      <c r="L405" s="25">
        <f t="shared" si="80"/>
        <v>24398</v>
      </c>
    </row>
    <row r="406" spans="1:12" s="82" customFormat="1" ht="13.5" customHeight="1">
      <c r="A406" s="79"/>
      <c r="B406" s="106"/>
      <c r="C406" s="75"/>
      <c r="D406" s="6"/>
      <c r="E406" s="6"/>
      <c r="F406" s="6"/>
      <c r="G406" s="6"/>
      <c r="H406" s="136"/>
      <c r="I406" s="136"/>
      <c r="J406" s="173"/>
      <c r="K406" s="6"/>
      <c r="L406" s="196"/>
    </row>
    <row r="407" spans="1:12" s="82" customFormat="1" ht="12.75">
      <c r="A407" s="79"/>
      <c r="B407" s="107">
        <v>46</v>
      </c>
      <c r="C407" s="75" t="s">
        <v>38</v>
      </c>
      <c r="D407" s="6"/>
      <c r="E407" s="6"/>
      <c r="F407" s="6"/>
      <c r="G407" s="6"/>
      <c r="H407" s="136"/>
      <c r="I407" s="136"/>
      <c r="J407" s="173"/>
      <c r="K407" s="6"/>
      <c r="L407" s="196"/>
    </row>
    <row r="408" spans="1:12" s="82" customFormat="1" ht="12.75">
      <c r="A408" s="79"/>
      <c r="B408" s="106" t="s">
        <v>142</v>
      </c>
      <c r="C408" s="75" t="s">
        <v>72</v>
      </c>
      <c r="D408" s="23">
        <v>9455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f aca="true" t="shared" si="81" ref="L408:L414">SUM(J408:K408)</f>
        <v>0</v>
      </c>
    </row>
    <row r="409" spans="1:12" s="82" customFormat="1" ht="25.5">
      <c r="A409" s="79"/>
      <c r="B409" s="106" t="s">
        <v>150</v>
      </c>
      <c r="C409" s="75" t="s">
        <v>247</v>
      </c>
      <c r="D409" s="31">
        <v>0</v>
      </c>
      <c r="E409" s="31">
        <v>0</v>
      </c>
      <c r="F409" s="32">
        <v>20196</v>
      </c>
      <c r="G409" s="31">
        <v>0</v>
      </c>
      <c r="H409" s="32">
        <v>20196</v>
      </c>
      <c r="I409" s="31">
        <v>0</v>
      </c>
      <c r="J409" s="32">
        <v>5500</v>
      </c>
      <c r="K409" s="31">
        <v>0</v>
      </c>
      <c r="L409" s="32">
        <f t="shared" si="81"/>
        <v>5500</v>
      </c>
    </row>
    <row r="410" spans="1:12" s="82" customFormat="1" ht="25.5">
      <c r="A410" s="79"/>
      <c r="B410" s="106" t="s">
        <v>143</v>
      </c>
      <c r="C410" s="109" t="s">
        <v>278</v>
      </c>
      <c r="D410" s="32">
        <v>2378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f t="shared" si="81"/>
        <v>0</v>
      </c>
    </row>
    <row r="411" spans="1:12" s="82" customFormat="1" ht="12.75">
      <c r="A411" s="79"/>
      <c r="B411" s="106" t="s">
        <v>157</v>
      </c>
      <c r="C411" s="75" t="s">
        <v>158</v>
      </c>
      <c r="D411" s="23">
        <v>2317</v>
      </c>
      <c r="E411" s="31">
        <v>0</v>
      </c>
      <c r="F411" s="202">
        <v>4240</v>
      </c>
      <c r="G411" s="31">
        <v>0</v>
      </c>
      <c r="H411" s="202">
        <v>4240</v>
      </c>
      <c r="I411" s="31">
        <v>0</v>
      </c>
      <c r="J411" s="202">
        <v>8200</v>
      </c>
      <c r="K411" s="31">
        <v>0</v>
      </c>
      <c r="L411" s="32">
        <f t="shared" si="81"/>
        <v>8200</v>
      </c>
    </row>
    <row r="412" spans="1:12" s="82" customFormat="1" ht="12.75">
      <c r="A412" s="79"/>
      <c r="B412" s="214" t="s">
        <v>166</v>
      </c>
      <c r="C412" s="118" t="s">
        <v>281</v>
      </c>
      <c r="D412" s="32">
        <v>29400</v>
      </c>
      <c r="E412" s="31">
        <v>0</v>
      </c>
      <c r="F412" s="45">
        <v>0</v>
      </c>
      <c r="G412" s="31">
        <v>0</v>
      </c>
      <c r="H412" s="45">
        <v>0</v>
      </c>
      <c r="I412" s="31">
        <v>0</v>
      </c>
      <c r="J412" s="45">
        <v>0</v>
      </c>
      <c r="K412" s="31">
        <v>0</v>
      </c>
      <c r="L412" s="31">
        <f t="shared" si="81"/>
        <v>0</v>
      </c>
    </row>
    <row r="413" spans="1:12" s="82" customFormat="1" ht="12.75">
      <c r="A413" s="79"/>
      <c r="B413" s="214" t="s">
        <v>303</v>
      </c>
      <c r="C413" s="118" t="s">
        <v>282</v>
      </c>
      <c r="D413" s="32">
        <v>5000</v>
      </c>
      <c r="E413" s="31">
        <v>0</v>
      </c>
      <c r="F413" s="45">
        <v>0</v>
      </c>
      <c r="G413" s="31">
        <v>0</v>
      </c>
      <c r="H413" s="45">
        <v>0</v>
      </c>
      <c r="I413" s="31">
        <v>0</v>
      </c>
      <c r="J413" s="45">
        <v>0</v>
      </c>
      <c r="K413" s="31">
        <v>0</v>
      </c>
      <c r="L413" s="31">
        <f t="shared" si="81"/>
        <v>0</v>
      </c>
    </row>
    <row r="414" spans="1:12" s="82" customFormat="1" ht="25.5">
      <c r="A414" s="79"/>
      <c r="B414" s="214" t="s">
        <v>302</v>
      </c>
      <c r="C414" s="118" t="s">
        <v>283</v>
      </c>
      <c r="D414" s="32">
        <v>6000</v>
      </c>
      <c r="E414" s="31">
        <v>0</v>
      </c>
      <c r="F414" s="45">
        <v>0</v>
      </c>
      <c r="G414" s="31">
        <v>0</v>
      </c>
      <c r="H414" s="45">
        <v>0</v>
      </c>
      <c r="I414" s="31">
        <v>0</v>
      </c>
      <c r="J414" s="45">
        <v>0</v>
      </c>
      <c r="K414" s="31">
        <v>0</v>
      </c>
      <c r="L414" s="31">
        <f t="shared" si="81"/>
        <v>0</v>
      </c>
    </row>
    <row r="415" spans="1:12" s="82" customFormat="1" ht="12.75">
      <c r="A415" s="79" t="s">
        <v>12</v>
      </c>
      <c r="B415" s="107">
        <v>46</v>
      </c>
      <c r="C415" s="75" t="s">
        <v>38</v>
      </c>
      <c r="D415" s="25">
        <f aca="true" t="shared" si="82" ref="D415:L415">SUM(D408:D414)</f>
        <v>54550</v>
      </c>
      <c r="E415" s="24">
        <f t="shared" si="82"/>
        <v>0</v>
      </c>
      <c r="F415" s="25">
        <f t="shared" si="82"/>
        <v>24436</v>
      </c>
      <c r="G415" s="24">
        <f t="shared" si="82"/>
        <v>0</v>
      </c>
      <c r="H415" s="25">
        <f t="shared" si="82"/>
        <v>24436</v>
      </c>
      <c r="I415" s="24">
        <f t="shared" si="82"/>
        <v>0</v>
      </c>
      <c r="J415" s="25">
        <f t="shared" si="82"/>
        <v>13700</v>
      </c>
      <c r="K415" s="24">
        <f>SUM(K408:K414)</f>
        <v>0</v>
      </c>
      <c r="L415" s="25">
        <f t="shared" si="82"/>
        <v>13700</v>
      </c>
    </row>
    <row r="416" spans="1:12" s="82" customFormat="1" ht="13.5" customHeight="1">
      <c r="A416" s="79"/>
      <c r="B416" s="107"/>
      <c r="C416" s="75"/>
      <c r="D416" s="52"/>
      <c r="E416" s="52"/>
      <c r="F416" s="52"/>
      <c r="G416" s="52"/>
      <c r="H416" s="135"/>
      <c r="I416" s="135"/>
      <c r="J416" s="172"/>
      <c r="K416" s="52"/>
      <c r="L416" s="195"/>
    </row>
    <row r="417" spans="1:12" s="82" customFormat="1" ht="12.75">
      <c r="A417" s="79"/>
      <c r="B417" s="119" t="s">
        <v>144</v>
      </c>
      <c r="C417" s="118" t="s">
        <v>39</v>
      </c>
      <c r="D417" s="52"/>
      <c r="E417" s="52"/>
      <c r="F417" s="52"/>
      <c r="G417" s="52"/>
      <c r="H417" s="135"/>
      <c r="I417" s="135"/>
      <c r="J417" s="172"/>
      <c r="K417" s="52"/>
      <c r="L417" s="195"/>
    </row>
    <row r="418" spans="1:12" s="82" customFormat="1" ht="12.75">
      <c r="A418" s="79"/>
      <c r="B418" s="214" t="s">
        <v>286</v>
      </c>
      <c r="C418" s="118" t="s">
        <v>72</v>
      </c>
      <c r="D418" s="32">
        <v>2405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f>SUM(J418:K418)</f>
        <v>0</v>
      </c>
    </row>
    <row r="419" spans="1:12" s="82" customFormat="1" ht="12.75">
      <c r="A419" s="79"/>
      <c r="B419" s="119" t="s">
        <v>144</v>
      </c>
      <c r="C419" s="118" t="s">
        <v>39</v>
      </c>
      <c r="D419" s="25">
        <f aca="true" t="shared" si="83" ref="D419:L419">D418</f>
        <v>2405</v>
      </c>
      <c r="E419" s="24">
        <f t="shared" si="83"/>
        <v>0</v>
      </c>
      <c r="F419" s="24">
        <f t="shared" si="83"/>
        <v>0</v>
      </c>
      <c r="G419" s="24">
        <f t="shared" si="83"/>
        <v>0</v>
      </c>
      <c r="H419" s="198">
        <f t="shared" si="83"/>
        <v>0</v>
      </c>
      <c r="I419" s="24">
        <f t="shared" si="83"/>
        <v>0</v>
      </c>
      <c r="J419" s="24">
        <f t="shared" si="83"/>
        <v>0</v>
      </c>
      <c r="K419" s="24">
        <f>K418</f>
        <v>0</v>
      </c>
      <c r="L419" s="184">
        <f t="shared" si="83"/>
        <v>0</v>
      </c>
    </row>
    <row r="420" spans="1:12" s="82" customFormat="1" ht="13.5" customHeight="1">
      <c r="A420" s="79"/>
      <c r="B420" s="107"/>
      <c r="C420" s="75"/>
      <c r="D420" s="52"/>
      <c r="E420" s="52"/>
      <c r="F420" s="52"/>
      <c r="G420" s="52"/>
      <c r="H420" s="135"/>
      <c r="I420" s="135"/>
      <c r="J420" s="172"/>
      <c r="K420" s="52"/>
      <c r="L420" s="195"/>
    </row>
    <row r="421" spans="1:12" s="82" customFormat="1" ht="12.75">
      <c r="A421" s="79"/>
      <c r="B421" s="107">
        <v>48</v>
      </c>
      <c r="C421" s="75" t="s">
        <v>40</v>
      </c>
      <c r="D421" s="6"/>
      <c r="E421" s="6"/>
      <c r="F421" s="6"/>
      <c r="G421" s="6"/>
      <c r="H421" s="136"/>
      <c r="I421" s="136"/>
      <c r="J421" s="173"/>
      <c r="K421" s="6"/>
      <c r="L421" s="196"/>
    </row>
    <row r="422" spans="1:12" s="82" customFormat="1" ht="12.75">
      <c r="A422" s="79"/>
      <c r="B422" s="106" t="s">
        <v>147</v>
      </c>
      <c r="C422" s="75" t="s">
        <v>72</v>
      </c>
      <c r="D422" s="23">
        <v>3500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f>SUM(J422:K422)</f>
        <v>0</v>
      </c>
    </row>
    <row r="423" spans="1:12" s="82" customFormat="1" ht="25.5">
      <c r="A423" s="79"/>
      <c r="B423" s="106" t="s">
        <v>168</v>
      </c>
      <c r="C423" s="75" t="s">
        <v>247</v>
      </c>
      <c r="D423" s="22">
        <v>0</v>
      </c>
      <c r="E423" s="22">
        <v>0</v>
      </c>
      <c r="F423" s="23">
        <v>16568</v>
      </c>
      <c r="G423" s="22">
        <v>0</v>
      </c>
      <c r="H423" s="23">
        <v>16568</v>
      </c>
      <c r="I423" s="22">
        <v>0</v>
      </c>
      <c r="J423" s="23">
        <v>7500</v>
      </c>
      <c r="K423" s="22">
        <v>0</v>
      </c>
      <c r="L423" s="23">
        <f>SUM(J423:K423)</f>
        <v>7500</v>
      </c>
    </row>
    <row r="424" spans="1:12" s="82" customFormat="1" ht="25.5">
      <c r="A424" s="80"/>
      <c r="B424" s="212" t="s">
        <v>148</v>
      </c>
      <c r="C424" s="81" t="s">
        <v>259</v>
      </c>
      <c r="D424" s="34">
        <v>2276</v>
      </c>
      <c r="E424" s="33">
        <v>0</v>
      </c>
      <c r="F424" s="199">
        <v>10000</v>
      </c>
      <c r="G424" s="33">
        <v>0</v>
      </c>
      <c r="H424" s="34">
        <v>10000</v>
      </c>
      <c r="I424" s="33">
        <v>0</v>
      </c>
      <c r="J424" s="199">
        <v>20600</v>
      </c>
      <c r="K424" s="33">
        <v>0</v>
      </c>
      <c r="L424" s="34">
        <f>SUM(J424:K424)</f>
        <v>20600</v>
      </c>
    </row>
    <row r="425" spans="1:12" s="82" customFormat="1" ht="25.5">
      <c r="A425" s="79"/>
      <c r="B425" s="106" t="s">
        <v>262</v>
      </c>
      <c r="C425" s="75" t="s">
        <v>263</v>
      </c>
      <c r="D425" s="23">
        <v>13500</v>
      </c>
      <c r="E425" s="22">
        <v>0</v>
      </c>
      <c r="F425" s="202">
        <v>15000</v>
      </c>
      <c r="G425" s="22">
        <v>0</v>
      </c>
      <c r="H425" s="23">
        <v>15000</v>
      </c>
      <c r="I425" s="22">
        <v>0</v>
      </c>
      <c r="J425" s="202">
        <v>25000</v>
      </c>
      <c r="K425" s="22">
        <v>0</v>
      </c>
      <c r="L425" s="23">
        <f>SUM(J425:K425)</f>
        <v>25000</v>
      </c>
    </row>
    <row r="426" spans="1:12" s="82" customFormat="1" ht="12.75">
      <c r="A426" s="79"/>
      <c r="B426" s="214" t="s">
        <v>301</v>
      </c>
      <c r="C426" s="118" t="s">
        <v>280</v>
      </c>
      <c r="D426" s="23">
        <v>16400</v>
      </c>
      <c r="E426" s="22">
        <v>0</v>
      </c>
      <c r="F426" s="45">
        <v>0</v>
      </c>
      <c r="G426" s="22">
        <v>0</v>
      </c>
      <c r="H426" s="22">
        <v>0</v>
      </c>
      <c r="I426" s="22">
        <v>0</v>
      </c>
      <c r="J426" s="45">
        <v>0</v>
      </c>
      <c r="K426" s="22">
        <v>0</v>
      </c>
      <c r="L426" s="22">
        <f>SUM(J426:K426)</f>
        <v>0</v>
      </c>
    </row>
    <row r="427" spans="1:12" s="82" customFormat="1" ht="12.75">
      <c r="A427" s="79" t="s">
        <v>12</v>
      </c>
      <c r="B427" s="107">
        <v>48</v>
      </c>
      <c r="C427" s="75" t="s">
        <v>40</v>
      </c>
      <c r="D427" s="25">
        <f aca="true" t="shared" si="84" ref="D427:I427">SUM(D422:D426)</f>
        <v>35676</v>
      </c>
      <c r="E427" s="24">
        <f t="shared" si="84"/>
        <v>0</v>
      </c>
      <c r="F427" s="25">
        <f t="shared" si="84"/>
        <v>41568</v>
      </c>
      <c r="G427" s="24">
        <f t="shared" si="84"/>
        <v>0</v>
      </c>
      <c r="H427" s="25">
        <f t="shared" si="84"/>
        <v>41568</v>
      </c>
      <c r="I427" s="24">
        <f t="shared" si="84"/>
        <v>0</v>
      </c>
      <c r="J427" s="25">
        <f>SUM(J422:J426)</f>
        <v>53100</v>
      </c>
      <c r="K427" s="24">
        <f>SUM(K422:K426)</f>
        <v>0</v>
      </c>
      <c r="L427" s="25">
        <f>SUM(L422:L426)</f>
        <v>53100</v>
      </c>
    </row>
    <row r="428" spans="1:12" s="82" customFormat="1" ht="12.75">
      <c r="A428" s="79" t="s">
        <v>12</v>
      </c>
      <c r="B428" s="108">
        <v>1.202</v>
      </c>
      <c r="C428" s="73" t="s">
        <v>65</v>
      </c>
      <c r="D428" s="25">
        <f>D427+D415+D405+D419</f>
        <v>143838</v>
      </c>
      <c r="E428" s="24">
        <f aca="true" t="shared" si="85" ref="E428:L428">E427+E415+E405</f>
        <v>0</v>
      </c>
      <c r="F428" s="25">
        <f t="shared" si="85"/>
        <v>120062</v>
      </c>
      <c r="G428" s="24">
        <f t="shared" si="85"/>
        <v>0</v>
      </c>
      <c r="H428" s="215">
        <f t="shared" si="85"/>
        <v>120062</v>
      </c>
      <c r="I428" s="24">
        <f t="shared" si="85"/>
        <v>0</v>
      </c>
      <c r="J428" s="25">
        <f t="shared" si="85"/>
        <v>91198</v>
      </c>
      <c r="K428" s="24">
        <f t="shared" si="85"/>
        <v>0</v>
      </c>
      <c r="L428" s="25">
        <f t="shared" si="85"/>
        <v>91198</v>
      </c>
    </row>
    <row r="429" spans="1:12" s="82" customFormat="1" ht="9.75" customHeight="1">
      <c r="A429" s="79"/>
      <c r="B429" s="108"/>
      <c r="C429" s="73"/>
      <c r="D429" s="32"/>
      <c r="E429" s="31"/>
      <c r="F429" s="32"/>
      <c r="G429" s="31"/>
      <c r="H429" s="52"/>
      <c r="I429" s="31"/>
      <c r="J429" s="162"/>
      <c r="K429" s="31"/>
      <c r="L429" s="186"/>
    </row>
    <row r="430" spans="1:12" s="82" customFormat="1" ht="12.75">
      <c r="A430" s="79"/>
      <c r="B430" s="108">
        <v>1.203</v>
      </c>
      <c r="C430" s="73" t="s">
        <v>149</v>
      </c>
      <c r="D430" s="50"/>
      <c r="E430" s="50"/>
      <c r="F430" s="50"/>
      <c r="G430" s="50"/>
      <c r="H430" s="134"/>
      <c r="I430" s="134"/>
      <c r="J430" s="171"/>
      <c r="K430" s="50"/>
      <c r="L430" s="194"/>
    </row>
    <row r="431" spans="1:12" s="82" customFormat="1" ht="12.75">
      <c r="A431" s="79"/>
      <c r="B431" s="83">
        <v>70</v>
      </c>
      <c r="C431" s="75" t="s">
        <v>135</v>
      </c>
      <c r="D431" s="50"/>
      <c r="E431" s="50"/>
      <c r="F431" s="50"/>
      <c r="G431" s="50"/>
      <c r="H431" s="134"/>
      <c r="I431" s="134"/>
      <c r="J431" s="171"/>
      <c r="K431" s="50"/>
      <c r="L431" s="194"/>
    </row>
    <row r="432" spans="1:12" s="82" customFormat="1" ht="12.75">
      <c r="A432" s="79"/>
      <c r="B432" s="83">
        <v>45</v>
      </c>
      <c r="C432" s="75" t="s">
        <v>35</v>
      </c>
      <c r="D432" s="50"/>
      <c r="E432" s="50"/>
      <c r="F432" s="50"/>
      <c r="G432" s="50"/>
      <c r="H432" s="134"/>
      <c r="I432" s="134"/>
      <c r="J432" s="171"/>
      <c r="K432" s="50"/>
      <c r="L432" s="194"/>
    </row>
    <row r="433" spans="1:12" s="82" customFormat="1" ht="12.75">
      <c r="A433" s="79"/>
      <c r="B433" s="106" t="s">
        <v>138</v>
      </c>
      <c r="C433" s="75" t="s">
        <v>151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2">
        <v>5000</v>
      </c>
      <c r="K433" s="31">
        <v>0</v>
      </c>
      <c r="L433" s="32">
        <f>SUM(J433:K433)</f>
        <v>5000</v>
      </c>
    </row>
    <row r="434" spans="1:12" s="82" customFormat="1" ht="12.75">
      <c r="A434" s="79"/>
      <c r="B434" s="106" t="s">
        <v>243</v>
      </c>
      <c r="C434" s="75" t="s">
        <v>265</v>
      </c>
      <c r="D434" s="23">
        <v>26907</v>
      </c>
      <c r="E434" s="22">
        <v>0</v>
      </c>
      <c r="F434" s="23">
        <v>20000</v>
      </c>
      <c r="G434" s="22">
        <v>0</v>
      </c>
      <c r="H434" s="23">
        <v>20000</v>
      </c>
      <c r="I434" s="22">
        <v>0</v>
      </c>
      <c r="J434" s="23">
        <v>40000</v>
      </c>
      <c r="K434" s="22">
        <v>0</v>
      </c>
      <c r="L434" s="23">
        <f>SUM(J434:K434)</f>
        <v>40000</v>
      </c>
    </row>
    <row r="435" spans="1:12" s="82" customFormat="1" ht="12.75">
      <c r="A435" s="79" t="s">
        <v>12</v>
      </c>
      <c r="B435" s="83">
        <v>45</v>
      </c>
      <c r="C435" s="75" t="s">
        <v>35</v>
      </c>
      <c r="D435" s="25">
        <f aca="true" t="shared" si="86" ref="D435:L435">SUM(D433:D434)</f>
        <v>26907</v>
      </c>
      <c r="E435" s="24">
        <f t="shared" si="86"/>
        <v>0</v>
      </c>
      <c r="F435" s="25">
        <f t="shared" si="86"/>
        <v>20000</v>
      </c>
      <c r="G435" s="24">
        <f t="shared" si="86"/>
        <v>0</v>
      </c>
      <c r="H435" s="25">
        <f t="shared" si="86"/>
        <v>20000</v>
      </c>
      <c r="I435" s="24">
        <f t="shared" si="86"/>
        <v>0</v>
      </c>
      <c r="J435" s="25">
        <f t="shared" si="86"/>
        <v>45000</v>
      </c>
      <c r="K435" s="24">
        <f>SUM(K433:K434)</f>
        <v>0</v>
      </c>
      <c r="L435" s="25">
        <f t="shared" si="86"/>
        <v>45000</v>
      </c>
    </row>
    <row r="436" spans="1:12" s="82" customFormat="1" ht="9.75" customHeight="1">
      <c r="A436" s="79"/>
      <c r="B436" s="83"/>
      <c r="C436" s="75"/>
      <c r="D436" s="52"/>
      <c r="E436" s="52"/>
      <c r="F436" s="52"/>
      <c r="G436" s="52"/>
      <c r="H436" s="135"/>
      <c r="I436" s="135"/>
      <c r="J436" s="172"/>
      <c r="K436" s="52"/>
      <c r="L436" s="195"/>
    </row>
    <row r="437" spans="1:12" s="82" customFormat="1" ht="12.75">
      <c r="A437" s="79"/>
      <c r="B437" s="83">
        <v>46</v>
      </c>
      <c r="C437" s="75" t="s">
        <v>38</v>
      </c>
      <c r="D437" s="52"/>
      <c r="E437" s="52"/>
      <c r="F437" s="52"/>
      <c r="G437" s="52"/>
      <c r="H437" s="135"/>
      <c r="I437" s="135"/>
      <c r="J437" s="172"/>
      <c r="K437" s="52"/>
      <c r="L437" s="195"/>
    </row>
    <row r="438" spans="1:12" s="82" customFormat="1" ht="25.5">
      <c r="A438" s="79"/>
      <c r="B438" s="106" t="s">
        <v>244</v>
      </c>
      <c r="C438" s="75" t="s">
        <v>358</v>
      </c>
      <c r="D438" s="32">
        <v>44520</v>
      </c>
      <c r="E438" s="31">
        <v>0</v>
      </c>
      <c r="F438" s="45">
        <v>0</v>
      </c>
      <c r="G438" s="31">
        <v>0</v>
      </c>
      <c r="H438" s="45">
        <v>0</v>
      </c>
      <c r="I438" s="31">
        <v>0</v>
      </c>
      <c r="J438" s="45">
        <v>0</v>
      </c>
      <c r="K438" s="31">
        <v>0</v>
      </c>
      <c r="L438" s="31">
        <f>SUM(J438:K438)</f>
        <v>0</v>
      </c>
    </row>
    <row r="439" spans="1:12" s="82" customFormat="1" ht="25.5">
      <c r="A439" s="79"/>
      <c r="B439" s="106" t="s">
        <v>157</v>
      </c>
      <c r="C439" s="75" t="s">
        <v>272</v>
      </c>
      <c r="D439" s="32">
        <v>20000</v>
      </c>
      <c r="E439" s="31">
        <v>0</v>
      </c>
      <c r="F439" s="45">
        <v>0</v>
      </c>
      <c r="G439" s="31">
        <v>0</v>
      </c>
      <c r="H439" s="45">
        <v>0</v>
      </c>
      <c r="I439" s="31">
        <v>0</v>
      </c>
      <c r="J439" s="45">
        <v>0</v>
      </c>
      <c r="K439" s="31">
        <v>0</v>
      </c>
      <c r="L439" s="31">
        <f>SUM(J439:K439)</f>
        <v>0</v>
      </c>
    </row>
    <row r="440" spans="1:12" s="82" customFormat="1" ht="12.75">
      <c r="A440" s="79" t="s">
        <v>12</v>
      </c>
      <c r="B440" s="83">
        <v>46</v>
      </c>
      <c r="C440" s="75" t="s">
        <v>38</v>
      </c>
      <c r="D440" s="25">
        <f aca="true" t="shared" si="87" ref="D440:L440">SUM(D438:D439)</f>
        <v>64520</v>
      </c>
      <c r="E440" s="24">
        <f t="shared" si="87"/>
        <v>0</v>
      </c>
      <c r="F440" s="24">
        <f t="shared" si="87"/>
        <v>0</v>
      </c>
      <c r="G440" s="24">
        <f t="shared" si="87"/>
        <v>0</v>
      </c>
      <c r="H440" s="24">
        <f t="shared" si="87"/>
        <v>0</v>
      </c>
      <c r="I440" s="24">
        <f t="shared" si="87"/>
        <v>0</v>
      </c>
      <c r="J440" s="24">
        <f t="shared" si="87"/>
        <v>0</v>
      </c>
      <c r="K440" s="24">
        <f>SUM(K438:K439)</f>
        <v>0</v>
      </c>
      <c r="L440" s="24">
        <f t="shared" si="87"/>
        <v>0</v>
      </c>
    </row>
    <row r="441" spans="1:12" s="82" customFormat="1" ht="12.75">
      <c r="A441" s="79"/>
      <c r="B441" s="83"/>
      <c r="C441" s="75"/>
      <c r="D441" s="32"/>
      <c r="E441" s="31"/>
      <c r="F441" s="31"/>
      <c r="G441" s="31"/>
      <c r="H441" s="31"/>
      <c r="I441" s="31"/>
      <c r="J441" s="162"/>
      <c r="K441" s="31"/>
      <c r="L441" s="186"/>
    </row>
    <row r="442" spans="1:12" s="82" customFormat="1" ht="12.75">
      <c r="A442" s="79"/>
      <c r="B442" s="83">
        <v>48</v>
      </c>
      <c r="C442" s="75" t="s">
        <v>40</v>
      </c>
      <c r="D442" s="32"/>
      <c r="E442" s="31"/>
      <c r="F442" s="31"/>
      <c r="G442" s="31"/>
      <c r="H442" s="31"/>
      <c r="I442" s="31"/>
      <c r="J442" s="162"/>
      <c r="K442" s="31"/>
      <c r="L442" s="186"/>
    </row>
    <row r="443" spans="1:12" s="82" customFormat="1" ht="25.5">
      <c r="A443" s="79"/>
      <c r="B443" s="83" t="s">
        <v>167</v>
      </c>
      <c r="C443" s="75" t="s">
        <v>372</v>
      </c>
      <c r="D443" s="31">
        <v>0</v>
      </c>
      <c r="E443" s="31">
        <v>0</v>
      </c>
      <c r="F443" s="45">
        <v>0</v>
      </c>
      <c r="G443" s="31">
        <v>0</v>
      </c>
      <c r="H443" s="45">
        <v>0</v>
      </c>
      <c r="I443" s="31">
        <v>0</v>
      </c>
      <c r="J443" s="32">
        <v>10000</v>
      </c>
      <c r="K443" s="31">
        <v>0</v>
      </c>
      <c r="L443" s="32">
        <f>SUM(J443:K443)</f>
        <v>10000</v>
      </c>
    </row>
    <row r="444" spans="1:12" s="82" customFormat="1" ht="25.5">
      <c r="A444" s="79"/>
      <c r="B444" s="83" t="s">
        <v>331</v>
      </c>
      <c r="C444" s="75" t="s">
        <v>373</v>
      </c>
      <c r="D444" s="31">
        <v>0</v>
      </c>
      <c r="E444" s="31">
        <v>0</v>
      </c>
      <c r="F444" s="45">
        <v>0</v>
      </c>
      <c r="G444" s="31">
        <v>0</v>
      </c>
      <c r="H444" s="45">
        <v>0</v>
      </c>
      <c r="I444" s="31">
        <v>0</v>
      </c>
      <c r="J444" s="32">
        <v>5000</v>
      </c>
      <c r="K444" s="31">
        <v>0</v>
      </c>
      <c r="L444" s="32">
        <f>SUM(J444:K444)</f>
        <v>5000</v>
      </c>
    </row>
    <row r="445" spans="1:12" s="82" customFormat="1" ht="17.25" customHeight="1">
      <c r="A445" s="79"/>
      <c r="B445" s="83">
        <v>48</v>
      </c>
      <c r="C445" s="75" t="s">
        <v>40</v>
      </c>
      <c r="D445" s="149">
        <f aca="true" t="shared" si="88" ref="D445:I445">SUM(D443:D444)</f>
        <v>0</v>
      </c>
      <c r="E445" s="149">
        <f t="shared" si="88"/>
        <v>0</v>
      </c>
      <c r="F445" s="149">
        <f t="shared" si="88"/>
        <v>0</v>
      </c>
      <c r="G445" s="149">
        <f t="shared" si="88"/>
        <v>0</v>
      </c>
      <c r="H445" s="149">
        <f t="shared" si="88"/>
        <v>0</v>
      </c>
      <c r="I445" s="149">
        <f t="shared" si="88"/>
        <v>0</v>
      </c>
      <c r="J445" s="25">
        <f>SUM(J443:J444)</f>
        <v>15000</v>
      </c>
      <c r="K445" s="149">
        <f>SUM(K443:K444)</f>
        <v>0</v>
      </c>
      <c r="L445" s="25">
        <f>SUM(L443:L444)</f>
        <v>15000</v>
      </c>
    </row>
    <row r="446" spans="1:12" s="82" customFormat="1" ht="12.75">
      <c r="A446" s="79"/>
      <c r="B446" s="107" t="s">
        <v>332</v>
      </c>
      <c r="C446" s="75" t="s">
        <v>333</v>
      </c>
      <c r="D446" s="31"/>
      <c r="E446" s="31"/>
      <c r="F446" s="31"/>
      <c r="G446" s="31"/>
      <c r="H446" s="31"/>
      <c r="I446" s="31"/>
      <c r="J446" s="162"/>
      <c r="K446" s="31"/>
      <c r="L446" s="186"/>
    </row>
    <row r="447" spans="1:12" s="82" customFormat="1" ht="12.75">
      <c r="A447" s="79"/>
      <c r="B447" s="107" t="s">
        <v>334</v>
      </c>
      <c r="C447" s="75" t="s">
        <v>335</v>
      </c>
      <c r="D447" s="31">
        <v>0</v>
      </c>
      <c r="E447" s="31">
        <v>0</v>
      </c>
      <c r="F447" s="32">
        <v>5000</v>
      </c>
      <c r="G447" s="31">
        <v>0</v>
      </c>
      <c r="H447" s="32">
        <v>5000</v>
      </c>
      <c r="I447" s="31">
        <v>0</v>
      </c>
      <c r="J447" s="32">
        <v>5000</v>
      </c>
      <c r="K447" s="31">
        <v>0</v>
      </c>
      <c r="L447" s="32">
        <f>SUM(J447:K447)</f>
        <v>5000</v>
      </c>
    </row>
    <row r="448" spans="1:12" s="82" customFormat="1" ht="9.75" customHeight="1">
      <c r="A448" s="79"/>
      <c r="B448" s="107"/>
      <c r="C448" s="75"/>
      <c r="D448" s="31"/>
      <c r="E448" s="31"/>
      <c r="F448" s="32"/>
      <c r="G448" s="31"/>
      <c r="H448" s="31"/>
      <c r="I448" s="31"/>
      <c r="J448" s="162"/>
      <c r="K448" s="31"/>
      <c r="L448" s="186"/>
    </row>
    <row r="449" spans="1:12" s="82" customFormat="1" ht="12.75">
      <c r="A449" s="79"/>
      <c r="B449" s="107" t="s">
        <v>336</v>
      </c>
      <c r="C449" s="75" t="s">
        <v>337</v>
      </c>
      <c r="D449" s="31"/>
      <c r="E449" s="31"/>
      <c r="F449" s="32"/>
      <c r="G449" s="31"/>
      <c r="H449" s="31"/>
      <c r="I449" s="31"/>
      <c r="J449" s="162"/>
      <c r="K449" s="31"/>
      <c r="L449" s="186"/>
    </row>
    <row r="450" spans="1:12" s="82" customFormat="1" ht="12.75">
      <c r="A450" s="79"/>
      <c r="B450" s="107" t="s">
        <v>338</v>
      </c>
      <c r="C450" s="75" t="s">
        <v>335</v>
      </c>
      <c r="D450" s="31">
        <v>0</v>
      </c>
      <c r="E450" s="31">
        <v>0</v>
      </c>
      <c r="F450" s="32">
        <v>20000</v>
      </c>
      <c r="G450" s="31">
        <v>0</v>
      </c>
      <c r="H450" s="32">
        <v>20000</v>
      </c>
      <c r="I450" s="31">
        <v>0</v>
      </c>
      <c r="J450" s="32">
        <v>5000</v>
      </c>
      <c r="K450" s="31">
        <v>0</v>
      </c>
      <c r="L450" s="32">
        <f>SUM(J450:K450)</f>
        <v>5000</v>
      </c>
    </row>
    <row r="451" spans="1:12" s="82" customFormat="1" ht="12.75">
      <c r="A451" s="79"/>
      <c r="B451" s="107"/>
      <c r="C451" s="75"/>
      <c r="D451" s="31"/>
      <c r="E451" s="31"/>
      <c r="F451" s="32"/>
      <c r="G451" s="31"/>
      <c r="H451" s="31"/>
      <c r="I451" s="31"/>
      <c r="J451" s="162"/>
      <c r="K451" s="31"/>
      <c r="L451" s="186"/>
    </row>
    <row r="452" spans="1:12" s="82" customFormat="1" ht="12.75">
      <c r="A452" s="79"/>
      <c r="B452" s="107" t="s">
        <v>339</v>
      </c>
      <c r="C452" s="75" t="s">
        <v>342</v>
      </c>
      <c r="D452" s="31"/>
      <c r="E452" s="31"/>
      <c r="F452" s="32"/>
      <c r="G452" s="31"/>
      <c r="H452" s="31"/>
      <c r="I452" s="31"/>
      <c r="J452" s="162"/>
      <c r="K452" s="31"/>
      <c r="L452" s="186"/>
    </row>
    <row r="453" spans="1:12" s="82" customFormat="1" ht="12.75">
      <c r="A453" s="80"/>
      <c r="B453" s="139" t="s">
        <v>341</v>
      </c>
      <c r="C453" s="81" t="s">
        <v>340</v>
      </c>
      <c r="D453" s="33">
        <v>0</v>
      </c>
      <c r="E453" s="33">
        <v>0</v>
      </c>
      <c r="F453" s="34">
        <v>40000</v>
      </c>
      <c r="G453" s="33">
        <v>0</v>
      </c>
      <c r="H453" s="34">
        <v>3734</v>
      </c>
      <c r="I453" s="33">
        <v>0</v>
      </c>
      <c r="J453" s="34">
        <v>20000</v>
      </c>
      <c r="K453" s="33">
        <v>0</v>
      </c>
      <c r="L453" s="34">
        <f>SUM(J453:K453)</f>
        <v>20000</v>
      </c>
    </row>
    <row r="454" spans="1:12" s="82" customFormat="1" ht="3.75" customHeight="1">
      <c r="A454" s="79"/>
      <c r="B454" s="107"/>
      <c r="C454" s="75"/>
      <c r="D454" s="31"/>
      <c r="E454" s="31"/>
      <c r="F454" s="32"/>
      <c r="G454" s="31"/>
      <c r="H454" s="31"/>
      <c r="I454" s="31"/>
      <c r="J454" s="162"/>
      <c r="K454" s="31"/>
      <c r="L454" s="186"/>
    </row>
    <row r="455" spans="1:12" s="82" customFormat="1" ht="12.75">
      <c r="A455" s="79"/>
      <c r="B455" s="107" t="s">
        <v>343</v>
      </c>
      <c r="C455" s="75" t="s">
        <v>344</v>
      </c>
      <c r="D455" s="31"/>
      <c r="E455" s="31"/>
      <c r="F455" s="32"/>
      <c r="G455" s="31"/>
      <c r="H455" s="31"/>
      <c r="I455" s="31"/>
      <c r="J455" s="162"/>
      <c r="K455" s="31"/>
      <c r="L455" s="186"/>
    </row>
    <row r="456" spans="1:12" s="82" customFormat="1" ht="12.75">
      <c r="A456" s="79"/>
      <c r="B456" s="107" t="s">
        <v>345</v>
      </c>
      <c r="C456" s="75" t="s">
        <v>335</v>
      </c>
      <c r="D456" s="31">
        <v>0</v>
      </c>
      <c r="E456" s="31">
        <v>0</v>
      </c>
      <c r="F456" s="32">
        <v>10000</v>
      </c>
      <c r="G456" s="31">
        <v>0</v>
      </c>
      <c r="H456" s="32">
        <v>10000</v>
      </c>
      <c r="I456" s="31">
        <v>0</v>
      </c>
      <c r="J456" s="32">
        <v>5000</v>
      </c>
      <c r="K456" s="31">
        <v>0</v>
      </c>
      <c r="L456" s="32">
        <f>SUM(J456:K456)</f>
        <v>5000</v>
      </c>
    </row>
    <row r="457" spans="1:12" s="82" customFormat="1" ht="9" customHeight="1">
      <c r="A457" s="79"/>
      <c r="B457" s="107"/>
      <c r="C457" s="75"/>
      <c r="D457" s="31"/>
      <c r="E457" s="31"/>
      <c r="F457" s="32"/>
      <c r="G457" s="31"/>
      <c r="H457" s="31"/>
      <c r="I457" s="31"/>
      <c r="J457" s="162"/>
      <c r="K457" s="31"/>
      <c r="L457" s="186"/>
    </row>
    <row r="458" spans="1:12" s="82" customFormat="1" ht="12.75">
      <c r="A458" s="79"/>
      <c r="B458" s="107" t="s">
        <v>346</v>
      </c>
      <c r="C458" s="75" t="s">
        <v>347</v>
      </c>
      <c r="D458" s="31"/>
      <c r="E458" s="31"/>
      <c r="F458" s="32"/>
      <c r="G458" s="31"/>
      <c r="H458" s="31"/>
      <c r="I458" s="31"/>
      <c r="J458" s="162"/>
      <c r="K458" s="31"/>
      <c r="L458" s="186"/>
    </row>
    <row r="459" spans="1:12" s="82" customFormat="1" ht="12.75">
      <c r="A459" s="79"/>
      <c r="B459" s="107" t="s">
        <v>348</v>
      </c>
      <c r="C459" s="75" t="s">
        <v>335</v>
      </c>
      <c r="D459" s="31">
        <v>0</v>
      </c>
      <c r="E459" s="31">
        <v>0</v>
      </c>
      <c r="F459" s="32">
        <v>2068</v>
      </c>
      <c r="G459" s="31">
        <v>0</v>
      </c>
      <c r="H459" s="32">
        <v>2068</v>
      </c>
      <c r="I459" s="31">
        <v>0</v>
      </c>
      <c r="J459" s="32">
        <f>2000</f>
        <v>2000</v>
      </c>
      <c r="K459" s="31">
        <v>0</v>
      </c>
      <c r="L459" s="32">
        <f>SUM(J459:K459)</f>
        <v>2000</v>
      </c>
    </row>
    <row r="460" spans="1:12" s="82" customFormat="1" ht="9" customHeight="1">
      <c r="A460" s="79"/>
      <c r="B460" s="107"/>
      <c r="C460" s="75"/>
      <c r="D460" s="31"/>
      <c r="E460" s="31"/>
      <c r="F460" s="32"/>
      <c r="G460" s="31"/>
      <c r="H460" s="31"/>
      <c r="I460" s="31"/>
      <c r="J460" s="162"/>
      <c r="K460" s="31"/>
      <c r="L460" s="186"/>
    </row>
    <row r="461" spans="1:12" s="82" customFormat="1" ht="12.75">
      <c r="A461" s="79"/>
      <c r="B461" s="107" t="s">
        <v>349</v>
      </c>
      <c r="C461" s="109" t="s">
        <v>350</v>
      </c>
      <c r="D461" s="31"/>
      <c r="E461" s="31"/>
      <c r="F461" s="32"/>
      <c r="G461" s="31"/>
      <c r="H461" s="31"/>
      <c r="I461" s="31"/>
      <c r="J461" s="162"/>
      <c r="K461" s="31"/>
      <c r="L461" s="186"/>
    </row>
    <row r="462" spans="1:12" s="82" customFormat="1" ht="12.75">
      <c r="A462" s="79"/>
      <c r="B462" s="107" t="s">
        <v>351</v>
      </c>
      <c r="C462" s="75" t="s">
        <v>335</v>
      </c>
      <c r="D462" s="31">
        <v>0</v>
      </c>
      <c r="E462" s="31">
        <v>0</v>
      </c>
      <c r="F462" s="32">
        <v>10000</v>
      </c>
      <c r="G462" s="31">
        <v>0</v>
      </c>
      <c r="H462" s="32">
        <v>10000</v>
      </c>
      <c r="I462" s="31">
        <v>0</v>
      </c>
      <c r="J462" s="32">
        <v>1</v>
      </c>
      <c r="K462" s="31">
        <v>0</v>
      </c>
      <c r="L462" s="32">
        <f>SUM(J462:K462)</f>
        <v>1</v>
      </c>
    </row>
    <row r="463" spans="1:12" s="82" customFormat="1" ht="9" customHeight="1">
      <c r="A463" s="79"/>
      <c r="B463" s="107"/>
      <c r="C463" s="75"/>
      <c r="D463" s="31"/>
      <c r="E463" s="31"/>
      <c r="F463" s="32"/>
      <c r="G463" s="31"/>
      <c r="H463" s="31"/>
      <c r="I463" s="31"/>
      <c r="J463" s="162"/>
      <c r="K463" s="31"/>
      <c r="L463" s="186"/>
    </row>
    <row r="464" spans="1:12" s="82" customFormat="1" ht="25.5">
      <c r="A464" s="79"/>
      <c r="B464" s="107" t="s">
        <v>352</v>
      </c>
      <c r="C464" s="75" t="s">
        <v>354</v>
      </c>
      <c r="D464" s="31"/>
      <c r="E464" s="31"/>
      <c r="F464" s="32"/>
      <c r="G464" s="31"/>
      <c r="H464" s="31"/>
      <c r="I464" s="31"/>
      <c r="J464" s="162"/>
      <c r="K464" s="31"/>
      <c r="L464" s="186"/>
    </row>
    <row r="465" spans="1:12" s="82" customFormat="1" ht="12.75">
      <c r="A465" s="79"/>
      <c r="B465" s="107" t="s">
        <v>353</v>
      </c>
      <c r="C465" s="75" t="s">
        <v>335</v>
      </c>
      <c r="D465" s="31">
        <v>0</v>
      </c>
      <c r="E465" s="31">
        <v>0</v>
      </c>
      <c r="F465" s="32">
        <v>10000</v>
      </c>
      <c r="G465" s="31">
        <v>0</v>
      </c>
      <c r="H465" s="32">
        <v>10000</v>
      </c>
      <c r="I465" s="31">
        <v>0</v>
      </c>
      <c r="J465" s="32">
        <v>22900</v>
      </c>
      <c r="K465" s="31">
        <v>0</v>
      </c>
      <c r="L465" s="32">
        <f>SUM(J465:K465)</f>
        <v>22900</v>
      </c>
    </row>
    <row r="466" spans="1:12" s="82" customFormat="1" ht="12.75">
      <c r="A466" s="79" t="s">
        <v>12</v>
      </c>
      <c r="B466" s="108">
        <v>1.203</v>
      </c>
      <c r="C466" s="73" t="s">
        <v>149</v>
      </c>
      <c r="D466" s="25">
        <f aca="true" t="shared" si="89" ref="D466:I466">D440+D435+D465+D462+D459+D456+D453+D450+D447+D445</f>
        <v>91427</v>
      </c>
      <c r="E466" s="24">
        <f t="shared" si="89"/>
        <v>0</v>
      </c>
      <c r="F466" s="25">
        <f t="shared" si="89"/>
        <v>117068</v>
      </c>
      <c r="G466" s="24">
        <f t="shared" si="89"/>
        <v>0</v>
      </c>
      <c r="H466" s="25">
        <f t="shared" si="89"/>
        <v>80802</v>
      </c>
      <c r="I466" s="24">
        <f t="shared" si="89"/>
        <v>0</v>
      </c>
      <c r="J466" s="25">
        <f>J440+J435+J465+J462+J459+J456+J453+J450+J447+J445</f>
        <v>119901</v>
      </c>
      <c r="K466" s="24">
        <f>K440+K435+K465+K462+K459+K456+K453+K450+K447+K445</f>
        <v>0</v>
      </c>
      <c r="L466" s="25">
        <f>L440+L435+L465+L462+L459+L456+L453+L450+L447+L445</f>
        <v>119901</v>
      </c>
    </row>
    <row r="467" spans="1:12" s="82" customFormat="1" ht="12.75">
      <c r="A467" s="79" t="s">
        <v>12</v>
      </c>
      <c r="B467" s="110">
        <v>1</v>
      </c>
      <c r="C467" s="75" t="s">
        <v>124</v>
      </c>
      <c r="D467" s="25">
        <f aca="true" t="shared" si="90" ref="D467:L467">D466+D428+D392</f>
        <v>330313</v>
      </c>
      <c r="E467" s="24">
        <f t="shared" si="90"/>
        <v>0</v>
      </c>
      <c r="F467" s="25">
        <f t="shared" si="90"/>
        <v>383969</v>
      </c>
      <c r="G467" s="24">
        <f t="shared" si="90"/>
        <v>0</v>
      </c>
      <c r="H467" s="215">
        <f t="shared" si="90"/>
        <v>347703</v>
      </c>
      <c r="I467" s="24">
        <f t="shared" si="90"/>
        <v>0</v>
      </c>
      <c r="J467" s="25">
        <f t="shared" si="90"/>
        <v>309500</v>
      </c>
      <c r="K467" s="24">
        <f t="shared" si="90"/>
        <v>0</v>
      </c>
      <c r="L467" s="25">
        <f t="shared" si="90"/>
        <v>309500</v>
      </c>
    </row>
    <row r="468" spans="1:12" s="82" customFormat="1" ht="9" customHeight="1">
      <c r="A468" s="79"/>
      <c r="B468" s="110"/>
      <c r="C468" s="75"/>
      <c r="D468" s="52"/>
      <c r="E468" s="52"/>
      <c r="F468" s="52"/>
      <c r="G468" s="52"/>
      <c r="H468" s="135"/>
      <c r="I468" s="135"/>
      <c r="J468" s="172"/>
      <c r="K468" s="52"/>
      <c r="L468" s="195"/>
    </row>
    <row r="469" spans="1:12" s="82" customFormat="1" ht="12.75">
      <c r="A469" s="79"/>
      <c r="B469" s="110">
        <v>2</v>
      </c>
      <c r="C469" s="75" t="s">
        <v>2</v>
      </c>
      <c r="D469" s="50"/>
      <c r="E469" s="50"/>
      <c r="F469" s="50"/>
      <c r="G469" s="50"/>
      <c r="H469" s="134"/>
      <c r="I469" s="134"/>
      <c r="J469" s="171"/>
      <c r="K469" s="50"/>
      <c r="L469" s="194"/>
    </row>
    <row r="470" spans="1:12" s="82" customFormat="1" ht="12.75">
      <c r="A470" s="79"/>
      <c r="B470" s="108">
        <v>2.103</v>
      </c>
      <c r="C470" s="73" t="s">
        <v>152</v>
      </c>
      <c r="D470" s="50"/>
      <c r="E470" s="50"/>
      <c r="F470" s="50"/>
      <c r="G470" s="50"/>
      <c r="H470" s="134"/>
      <c r="I470" s="134"/>
      <c r="J470" s="171"/>
      <c r="K470" s="50"/>
      <c r="L470" s="194"/>
    </row>
    <row r="471" spans="1:12" s="82" customFormat="1" ht="25.5">
      <c r="A471" s="79"/>
      <c r="B471" s="110">
        <v>71</v>
      </c>
      <c r="C471" s="75" t="s">
        <v>277</v>
      </c>
      <c r="D471" s="23"/>
      <c r="E471" s="23"/>
      <c r="F471" s="23"/>
      <c r="G471" s="23"/>
      <c r="H471" s="123"/>
      <c r="I471" s="123"/>
      <c r="J471" s="159"/>
      <c r="K471" s="23"/>
      <c r="L471" s="183"/>
    </row>
    <row r="472" spans="1:12" s="82" customFormat="1" ht="25.5">
      <c r="A472" s="79"/>
      <c r="B472" s="110">
        <v>71</v>
      </c>
      <c r="C472" s="75" t="s">
        <v>231</v>
      </c>
      <c r="D472" s="23"/>
      <c r="E472" s="23"/>
      <c r="F472" s="23"/>
      <c r="G472" s="23"/>
      <c r="H472" s="123"/>
      <c r="I472" s="123"/>
      <c r="J472" s="159"/>
      <c r="K472" s="23"/>
      <c r="L472" s="183"/>
    </row>
    <row r="473" spans="1:12" s="82" customFormat="1" ht="12.75">
      <c r="A473" s="79"/>
      <c r="B473" s="106" t="s">
        <v>230</v>
      </c>
      <c r="C473" s="75" t="s">
        <v>232</v>
      </c>
      <c r="D473" s="23">
        <v>49340</v>
      </c>
      <c r="E473" s="22">
        <v>0</v>
      </c>
      <c r="F473" s="23">
        <v>40000</v>
      </c>
      <c r="G473" s="22">
        <v>0</v>
      </c>
      <c r="H473" s="23">
        <v>40000</v>
      </c>
      <c r="I473" s="22">
        <v>0</v>
      </c>
      <c r="J473" s="23">
        <v>53000</v>
      </c>
      <c r="K473" s="22">
        <v>0</v>
      </c>
      <c r="L473" s="32">
        <f>SUM(J473:K473)</f>
        <v>53000</v>
      </c>
    </row>
    <row r="474" spans="1:12" s="82" customFormat="1" ht="25.5">
      <c r="A474" s="79" t="s">
        <v>12</v>
      </c>
      <c r="B474" s="110">
        <v>71</v>
      </c>
      <c r="C474" s="75" t="s">
        <v>231</v>
      </c>
      <c r="D474" s="25">
        <f aca="true" t="shared" si="91" ref="D474:L474">SUM(D473:D473)</f>
        <v>49340</v>
      </c>
      <c r="E474" s="24">
        <f t="shared" si="91"/>
        <v>0</v>
      </c>
      <c r="F474" s="25">
        <f t="shared" si="91"/>
        <v>40000</v>
      </c>
      <c r="G474" s="24">
        <f t="shared" si="91"/>
        <v>0</v>
      </c>
      <c r="H474" s="25">
        <f t="shared" si="91"/>
        <v>40000</v>
      </c>
      <c r="I474" s="24">
        <f t="shared" si="91"/>
        <v>0</v>
      </c>
      <c r="J474" s="25">
        <f t="shared" si="91"/>
        <v>53000</v>
      </c>
      <c r="K474" s="24">
        <f t="shared" si="91"/>
        <v>0</v>
      </c>
      <c r="L474" s="25">
        <f t="shared" si="91"/>
        <v>53000</v>
      </c>
    </row>
    <row r="475" spans="1:12" s="82" customFormat="1" ht="9" customHeight="1">
      <c r="A475" s="79"/>
      <c r="B475" s="110"/>
      <c r="C475" s="75"/>
      <c r="D475" s="41"/>
      <c r="E475" s="43"/>
      <c r="F475" s="41"/>
      <c r="G475" s="43"/>
      <c r="H475" s="131"/>
      <c r="I475" s="131"/>
      <c r="J475" s="168"/>
      <c r="K475" s="43"/>
      <c r="L475" s="192"/>
    </row>
    <row r="476" spans="1:12" s="82" customFormat="1" ht="25.5">
      <c r="A476" s="79"/>
      <c r="B476" s="110">
        <v>72</v>
      </c>
      <c r="C476" s="75" t="s">
        <v>256</v>
      </c>
      <c r="D476" s="32"/>
      <c r="E476" s="31"/>
      <c r="F476" s="32"/>
      <c r="G476" s="31"/>
      <c r="H476" s="126"/>
      <c r="I476" s="126"/>
      <c r="J476" s="162"/>
      <c r="K476" s="31"/>
      <c r="L476" s="186"/>
    </row>
    <row r="477" spans="1:12" s="82" customFormat="1" ht="12.75">
      <c r="A477" s="79"/>
      <c r="B477" s="110" t="s">
        <v>257</v>
      </c>
      <c r="C477" s="75" t="s">
        <v>232</v>
      </c>
      <c r="D477" s="32">
        <v>18438</v>
      </c>
      <c r="E477" s="31">
        <v>0</v>
      </c>
      <c r="F477" s="32">
        <v>18438</v>
      </c>
      <c r="G477" s="31">
        <v>0</v>
      </c>
      <c r="H477" s="32">
        <v>18438</v>
      </c>
      <c r="I477" s="31">
        <v>0</v>
      </c>
      <c r="J477" s="32">
        <v>40000</v>
      </c>
      <c r="K477" s="31">
        <v>0</v>
      </c>
      <c r="L477" s="32">
        <f>SUM(J477:K477)</f>
        <v>40000</v>
      </c>
    </row>
    <row r="478" spans="1:12" s="82" customFormat="1" ht="25.5">
      <c r="A478" s="79" t="s">
        <v>12</v>
      </c>
      <c r="B478" s="110">
        <v>72</v>
      </c>
      <c r="C478" s="75" t="s">
        <v>256</v>
      </c>
      <c r="D478" s="25">
        <f aca="true" t="shared" si="92" ref="D478:J478">D477</f>
        <v>18438</v>
      </c>
      <c r="E478" s="24">
        <f t="shared" si="92"/>
        <v>0</v>
      </c>
      <c r="F478" s="25">
        <f t="shared" si="92"/>
        <v>18438</v>
      </c>
      <c r="G478" s="24">
        <f t="shared" si="92"/>
        <v>0</v>
      </c>
      <c r="H478" s="25">
        <f t="shared" si="92"/>
        <v>18438</v>
      </c>
      <c r="I478" s="24">
        <f t="shared" si="92"/>
        <v>0</v>
      </c>
      <c r="J478" s="25">
        <f t="shared" si="92"/>
        <v>40000</v>
      </c>
      <c r="K478" s="24">
        <f>K477</f>
        <v>0</v>
      </c>
      <c r="L478" s="25">
        <f>SUM(J478:K478)</f>
        <v>40000</v>
      </c>
    </row>
    <row r="479" spans="1:12" s="82" customFormat="1" ht="9" customHeight="1">
      <c r="A479" s="79"/>
      <c r="B479" s="110"/>
      <c r="C479" s="75"/>
      <c r="D479" s="34"/>
      <c r="E479" s="33"/>
      <c r="F479" s="34"/>
      <c r="G479" s="33"/>
      <c r="H479" s="34"/>
      <c r="I479" s="33"/>
      <c r="J479" s="216"/>
      <c r="K479" s="33"/>
      <c r="L479" s="187"/>
    </row>
    <row r="480" spans="1:12" s="82" customFormat="1" ht="25.5">
      <c r="A480" s="79"/>
      <c r="B480" s="110">
        <v>73</v>
      </c>
      <c r="C480" s="75" t="s">
        <v>364</v>
      </c>
      <c r="D480" s="31"/>
      <c r="E480" s="31"/>
      <c r="F480" s="32"/>
      <c r="G480" s="31"/>
      <c r="H480" s="32"/>
      <c r="I480" s="31"/>
      <c r="J480" s="162"/>
      <c r="K480" s="31"/>
      <c r="L480" s="186"/>
    </row>
    <row r="481" spans="1:12" s="82" customFormat="1" ht="12.75">
      <c r="A481" s="79"/>
      <c r="B481" s="110" t="s">
        <v>365</v>
      </c>
      <c r="C481" s="75" t="s">
        <v>232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4">
        <v>6000</v>
      </c>
      <c r="K481" s="33">
        <v>0</v>
      </c>
      <c r="L481" s="34">
        <f>SUM(J481:K481)</f>
        <v>6000</v>
      </c>
    </row>
    <row r="482" spans="1:12" s="82" customFormat="1" ht="25.5">
      <c r="A482" s="80" t="s">
        <v>12</v>
      </c>
      <c r="B482" s="219">
        <v>73</v>
      </c>
      <c r="C482" s="81" t="s">
        <v>364</v>
      </c>
      <c r="D482" s="33">
        <f aca="true" t="shared" si="93" ref="D482:K482">D481</f>
        <v>0</v>
      </c>
      <c r="E482" s="33">
        <f t="shared" si="93"/>
        <v>0</v>
      </c>
      <c r="F482" s="33">
        <f t="shared" si="93"/>
        <v>0</v>
      </c>
      <c r="G482" s="33">
        <f t="shared" si="93"/>
        <v>0</v>
      </c>
      <c r="H482" s="33">
        <f t="shared" si="93"/>
        <v>0</v>
      </c>
      <c r="I482" s="33">
        <f t="shared" si="93"/>
        <v>0</v>
      </c>
      <c r="J482" s="34">
        <f t="shared" si="93"/>
        <v>6000</v>
      </c>
      <c r="K482" s="33">
        <f t="shared" si="93"/>
        <v>0</v>
      </c>
      <c r="L482" s="34">
        <f>L481</f>
        <v>6000</v>
      </c>
    </row>
    <row r="483" spans="1:12" s="82" customFormat="1" ht="3.75" customHeight="1">
      <c r="A483" s="79"/>
      <c r="B483" s="110"/>
      <c r="C483" s="75"/>
      <c r="D483" s="43"/>
      <c r="E483" s="43"/>
      <c r="F483" s="43"/>
      <c r="G483" s="43"/>
      <c r="H483" s="43"/>
      <c r="I483" s="43"/>
      <c r="J483" s="168"/>
      <c r="K483" s="43"/>
      <c r="L483" s="192"/>
    </row>
    <row r="484" spans="1:12" s="82" customFormat="1" ht="25.5">
      <c r="A484" s="79"/>
      <c r="B484" s="110">
        <v>74</v>
      </c>
      <c r="C484" s="75" t="s">
        <v>368</v>
      </c>
      <c r="D484" s="31"/>
      <c r="E484" s="31"/>
      <c r="F484" s="32"/>
      <c r="G484" s="31"/>
      <c r="H484" s="32"/>
      <c r="I484" s="31"/>
      <c r="J484" s="162"/>
      <c r="K484" s="31"/>
      <c r="L484" s="186"/>
    </row>
    <row r="485" spans="1:12" s="82" customFormat="1" ht="12.75">
      <c r="A485" s="79"/>
      <c r="B485" s="110" t="s">
        <v>367</v>
      </c>
      <c r="C485" s="75" t="s">
        <v>232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2">
        <v>6000</v>
      </c>
      <c r="K485" s="31">
        <v>0</v>
      </c>
      <c r="L485" s="32">
        <f>SUM(J485:K485)</f>
        <v>6000</v>
      </c>
    </row>
    <row r="486" spans="1:12" s="82" customFormat="1" ht="25.5">
      <c r="A486" s="79" t="s">
        <v>12</v>
      </c>
      <c r="B486" s="110">
        <v>74</v>
      </c>
      <c r="C486" s="75" t="s">
        <v>366</v>
      </c>
      <c r="D486" s="24">
        <f aca="true" t="shared" si="94" ref="D486:K486">D485</f>
        <v>0</v>
      </c>
      <c r="E486" s="24">
        <f t="shared" si="94"/>
        <v>0</v>
      </c>
      <c r="F486" s="24">
        <f t="shared" si="94"/>
        <v>0</v>
      </c>
      <c r="G486" s="24">
        <f t="shared" si="94"/>
        <v>0</v>
      </c>
      <c r="H486" s="24">
        <f t="shared" si="94"/>
        <v>0</v>
      </c>
      <c r="I486" s="24">
        <f t="shared" si="94"/>
        <v>0</v>
      </c>
      <c r="J486" s="25">
        <f t="shared" si="94"/>
        <v>6000</v>
      </c>
      <c r="K486" s="24">
        <f t="shared" si="94"/>
        <v>0</v>
      </c>
      <c r="L486" s="25">
        <f>L485</f>
        <v>6000</v>
      </c>
    </row>
    <row r="487" spans="1:12" s="82" customFormat="1" ht="25.5">
      <c r="A487" s="79" t="s">
        <v>12</v>
      </c>
      <c r="B487" s="110">
        <v>71</v>
      </c>
      <c r="C487" s="75" t="s">
        <v>277</v>
      </c>
      <c r="D487" s="34">
        <f aca="true" t="shared" si="95" ref="D487:L487">D474+D478+D482+D486</f>
        <v>67778</v>
      </c>
      <c r="E487" s="33">
        <f t="shared" si="95"/>
        <v>0</v>
      </c>
      <c r="F487" s="34">
        <f t="shared" si="95"/>
        <v>58438</v>
      </c>
      <c r="G487" s="33">
        <f t="shared" si="95"/>
        <v>0</v>
      </c>
      <c r="H487" s="34">
        <f t="shared" si="95"/>
        <v>58438</v>
      </c>
      <c r="I487" s="33">
        <f t="shared" si="95"/>
        <v>0</v>
      </c>
      <c r="J487" s="34">
        <f t="shared" si="95"/>
        <v>105000</v>
      </c>
      <c r="K487" s="33">
        <f t="shared" si="95"/>
        <v>0</v>
      </c>
      <c r="L487" s="34">
        <f t="shared" si="95"/>
        <v>105000</v>
      </c>
    </row>
    <row r="488" spans="1:12" s="82" customFormat="1" ht="9.75" customHeight="1">
      <c r="A488" s="79"/>
      <c r="B488" s="110"/>
      <c r="C488" s="75"/>
      <c r="D488" s="41"/>
      <c r="E488" s="43"/>
      <c r="F488" s="41"/>
      <c r="G488" s="43"/>
      <c r="H488" s="131"/>
      <c r="I488" s="131"/>
      <c r="J488" s="168"/>
      <c r="K488" s="43"/>
      <c r="L488" s="192"/>
    </row>
    <row r="489" spans="1:12" s="82" customFormat="1" ht="25.5">
      <c r="A489" s="79"/>
      <c r="B489" s="110">
        <v>72</v>
      </c>
      <c r="C489" s="75" t="s">
        <v>310</v>
      </c>
      <c r="D489" s="32"/>
      <c r="E489" s="31"/>
      <c r="F489" s="32"/>
      <c r="G489" s="31"/>
      <c r="H489" s="126"/>
      <c r="I489" s="126"/>
      <c r="J489" s="162"/>
      <c r="K489" s="31"/>
      <c r="L489" s="186"/>
    </row>
    <row r="490" spans="1:12" s="82" customFormat="1" ht="25.5">
      <c r="A490" s="79"/>
      <c r="B490" s="110">
        <v>71</v>
      </c>
      <c r="C490" s="75" t="s">
        <v>298</v>
      </c>
      <c r="D490" s="32"/>
      <c r="E490" s="31"/>
      <c r="F490" s="32"/>
      <c r="G490" s="31"/>
      <c r="H490" s="126"/>
      <c r="I490" s="126"/>
      <c r="J490" s="162"/>
      <c r="K490" s="31"/>
      <c r="L490" s="186"/>
    </row>
    <row r="491" spans="1:12" s="82" customFormat="1" ht="12.75">
      <c r="A491" s="79"/>
      <c r="B491" s="110" t="s">
        <v>297</v>
      </c>
      <c r="C491" s="75" t="s">
        <v>232</v>
      </c>
      <c r="D491" s="31">
        <v>0</v>
      </c>
      <c r="E491" s="31">
        <v>0</v>
      </c>
      <c r="F491" s="32">
        <v>5000</v>
      </c>
      <c r="G491" s="31">
        <v>0</v>
      </c>
      <c r="H491" s="32">
        <v>5000</v>
      </c>
      <c r="I491" s="31">
        <v>0</v>
      </c>
      <c r="J491" s="32">
        <v>5000</v>
      </c>
      <c r="K491" s="31">
        <v>0</v>
      </c>
      <c r="L491" s="34">
        <f>SUM(J491:K491)</f>
        <v>5000</v>
      </c>
    </row>
    <row r="492" spans="1:12" s="82" customFormat="1" ht="25.5">
      <c r="A492" s="79" t="s">
        <v>12</v>
      </c>
      <c r="B492" s="110">
        <v>71</v>
      </c>
      <c r="C492" s="75" t="s">
        <v>298</v>
      </c>
      <c r="D492" s="24">
        <f aca="true" t="shared" si="96" ref="D492:L492">D491</f>
        <v>0</v>
      </c>
      <c r="E492" s="24">
        <f t="shared" si="96"/>
        <v>0</v>
      </c>
      <c r="F492" s="25">
        <f t="shared" si="96"/>
        <v>5000</v>
      </c>
      <c r="G492" s="24">
        <f t="shared" si="96"/>
        <v>0</v>
      </c>
      <c r="H492" s="25">
        <f t="shared" si="96"/>
        <v>5000</v>
      </c>
      <c r="I492" s="24">
        <f t="shared" si="96"/>
        <v>0</v>
      </c>
      <c r="J492" s="25">
        <f t="shared" si="96"/>
        <v>5000</v>
      </c>
      <c r="K492" s="24">
        <f>K491</f>
        <v>0</v>
      </c>
      <c r="L492" s="25">
        <f t="shared" si="96"/>
        <v>5000</v>
      </c>
    </row>
    <row r="493" spans="1:12" s="82" customFormat="1" ht="9.75" customHeight="1">
      <c r="A493" s="79"/>
      <c r="B493" s="110"/>
      <c r="C493" s="75"/>
      <c r="D493" s="32"/>
      <c r="E493" s="31"/>
      <c r="F493" s="32"/>
      <c r="G493" s="31"/>
      <c r="H493" s="126"/>
      <c r="I493" s="126"/>
      <c r="J493" s="162"/>
      <c r="K493" s="31"/>
      <c r="L493" s="186"/>
    </row>
    <row r="494" spans="1:12" s="82" customFormat="1" ht="25.5">
      <c r="A494" s="79"/>
      <c r="B494" s="110">
        <v>72</v>
      </c>
      <c r="C494" s="75" t="s">
        <v>299</v>
      </c>
      <c r="D494" s="32"/>
      <c r="E494" s="31"/>
      <c r="F494" s="32"/>
      <c r="G494" s="31"/>
      <c r="H494" s="126"/>
      <c r="I494" s="126"/>
      <c r="J494" s="162"/>
      <c r="K494" s="31"/>
      <c r="L494" s="186"/>
    </row>
    <row r="495" spans="1:12" s="82" customFormat="1" ht="12.75">
      <c r="A495" s="79"/>
      <c r="B495" s="110" t="s">
        <v>300</v>
      </c>
      <c r="C495" s="75" t="s">
        <v>232</v>
      </c>
      <c r="D495" s="31">
        <v>0</v>
      </c>
      <c r="E495" s="31">
        <v>0</v>
      </c>
      <c r="F495" s="32">
        <v>5000</v>
      </c>
      <c r="G495" s="31">
        <v>0</v>
      </c>
      <c r="H495" s="32">
        <v>5000</v>
      </c>
      <c r="I495" s="31">
        <v>0</v>
      </c>
      <c r="J495" s="32">
        <v>5000</v>
      </c>
      <c r="K495" s="31">
        <v>0</v>
      </c>
      <c r="L495" s="34">
        <f>SUM(J495:K495)</f>
        <v>5000</v>
      </c>
    </row>
    <row r="496" spans="1:12" s="82" customFormat="1" ht="25.5">
      <c r="A496" s="79" t="s">
        <v>12</v>
      </c>
      <c r="B496" s="110">
        <v>72</v>
      </c>
      <c r="C496" s="75" t="s">
        <v>299</v>
      </c>
      <c r="D496" s="24">
        <f aca="true" t="shared" si="97" ref="D496:L496">D495</f>
        <v>0</v>
      </c>
      <c r="E496" s="24">
        <f t="shared" si="97"/>
        <v>0</v>
      </c>
      <c r="F496" s="25">
        <f t="shared" si="97"/>
        <v>5000</v>
      </c>
      <c r="G496" s="24">
        <f t="shared" si="97"/>
        <v>0</v>
      </c>
      <c r="H496" s="25">
        <f t="shared" si="97"/>
        <v>5000</v>
      </c>
      <c r="I496" s="24">
        <f t="shared" si="97"/>
        <v>0</v>
      </c>
      <c r="J496" s="25">
        <f t="shared" si="97"/>
        <v>5000</v>
      </c>
      <c r="K496" s="24">
        <f>K495</f>
        <v>0</v>
      </c>
      <c r="L496" s="25">
        <f t="shared" si="97"/>
        <v>5000</v>
      </c>
    </row>
    <row r="497" spans="1:12" s="82" customFormat="1" ht="25.5">
      <c r="A497" s="79" t="s">
        <v>12</v>
      </c>
      <c r="B497" s="110">
        <v>72</v>
      </c>
      <c r="C497" s="75" t="s">
        <v>310</v>
      </c>
      <c r="D497" s="24">
        <f aca="true" t="shared" si="98" ref="D497:L497">D496+D492</f>
        <v>0</v>
      </c>
      <c r="E497" s="24">
        <f t="shared" si="98"/>
        <v>0</v>
      </c>
      <c r="F497" s="25">
        <f t="shared" si="98"/>
        <v>10000</v>
      </c>
      <c r="G497" s="24">
        <f t="shared" si="98"/>
        <v>0</v>
      </c>
      <c r="H497" s="25">
        <f t="shared" si="98"/>
        <v>10000</v>
      </c>
      <c r="I497" s="24">
        <f t="shared" si="98"/>
        <v>0</v>
      </c>
      <c r="J497" s="25">
        <f t="shared" si="98"/>
        <v>10000</v>
      </c>
      <c r="K497" s="24">
        <f>K496+K492</f>
        <v>0</v>
      </c>
      <c r="L497" s="25">
        <f t="shared" si="98"/>
        <v>10000</v>
      </c>
    </row>
    <row r="498" spans="1:12" s="82" customFormat="1" ht="12.75">
      <c r="A498" s="79" t="s">
        <v>12</v>
      </c>
      <c r="B498" s="108">
        <v>2.103</v>
      </c>
      <c r="C498" s="73" t="s">
        <v>152</v>
      </c>
      <c r="D498" s="25">
        <f aca="true" t="shared" si="99" ref="D498:L498">D487+D497</f>
        <v>67778</v>
      </c>
      <c r="E498" s="24">
        <f t="shared" si="99"/>
        <v>0</v>
      </c>
      <c r="F498" s="25">
        <f t="shared" si="99"/>
        <v>68438</v>
      </c>
      <c r="G498" s="24">
        <f t="shared" si="99"/>
        <v>0</v>
      </c>
      <c r="H498" s="25">
        <f t="shared" si="99"/>
        <v>68438</v>
      </c>
      <c r="I498" s="24">
        <f t="shared" si="99"/>
        <v>0</v>
      </c>
      <c r="J498" s="25">
        <f t="shared" si="99"/>
        <v>115000</v>
      </c>
      <c r="K498" s="24">
        <f>K487+K497</f>
        <v>0</v>
      </c>
      <c r="L498" s="25">
        <f t="shared" si="99"/>
        <v>115000</v>
      </c>
    </row>
    <row r="499" spans="1:12" s="82" customFormat="1" ht="12.75">
      <c r="A499" s="79" t="s">
        <v>12</v>
      </c>
      <c r="B499" s="110">
        <v>2</v>
      </c>
      <c r="C499" s="75" t="s">
        <v>2</v>
      </c>
      <c r="D499" s="25">
        <f aca="true" t="shared" si="100" ref="D499:L499">D498</f>
        <v>67778</v>
      </c>
      <c r="E499" s="24">
        <f t="shared" si="100"/>
        <v>0</v>
      </c>
      <c r="F499" s="25">
        <f t="shared" si="100"/>
        <v>68438</v>
      </c>
      <c r="G499" s="24">
        <f t="shared" si="100"/>
        <v>0</v>
      </c>
      <c r="H499" s="25">
        <f t="shared" si="100"/>
        <v>68438</v>
      </c>
      <c r="I499" s="24">
        <f t="shared" si="100"/>
        <v>0</v>
      </c>
      <c r="J499" s="25">
        <f t="shared" si="100"/>
        <v>115000</v>
      </c>
      <c r="K499" s="24">
        <f>K498</f>
        <v>0</v>
      </c>
      <c r="L499" s="25">
        <f t="shared" si="100"/>
        <v>115000</v>
      </c>
    </row>
    <row r="500" spans="1:12" s="82" customFormat="1" ht="12.75">
      <c r="A500" s="91" t="s">
        <v>12</v>
      </c>
      <c r="B500" s="111">
        <v>4202</v>
      </c>
      <c r="C500" s="112" t="s">
        <v>153</v>
      </c>
      <c r="D500" s="199">
        <f aca="true" t="shared" si="101" ref="D500:L500">D499+D467</f>
        <v>398091</v>
      </c>
      <c r="E500" s="48">
        <f t="shared" si="101"/>
        <v>0</v>
      </c>
      <c r="F500" s="199">
        <f t="shared" si="101"/>
        <v>452407</v>
      </c>
      <c r="G500" s="48">
        <f t="shared" si="101"/>
        <v>0</v>
      </c>
      <c r="H500" s="47">
        <f t="shared" si="101"/>
        <v>416141</v>
      </c>
      <c r="I500" s="48">
        <f t="shared" si="101"/>
        <v>0</v>
      </c>
      <c r="J500" s="199">
        <f t="shared" si="101"/>
        <v>424500</v>
      </c>
      <c r="K500" s="48">
        <f t="shared" si="101"/>
        <v>0</v>
      </c>
      <c r="L500" s="199">
        <f t="shared" si="101"/>
        <v>424500</v>
      </c>
    </row>
    <row r="501" spans="1:12" s="82" customFormat="1" ht="12.75">
      <c r="A501" s="102" t="s">
        <v>12</v>
      </c>
      <c r="B501" s="113"/>
      <c r="C501" s="114" t="s">
        <v>133</v>
      </c>
      <c r="D501" s="199">
        <f aca="true" t="shared" si="102" ref="D501:L501">D500</f>
        <v>398091</v>
      </c>
      <c r="E501" s="48">
        <f t="shared" si="102"/>
        <v>0</v>
      </c>
      <c r="F501" s="199">
        <f t="shared" si="102"/>
        <v>452407</v>
      </c>
      <c r="G501" s="48">
        <f t="shared" si="102"/>
        <v>0</v>
      </c>
      <c r="H501" s="47">
        <f t="shared" si="102"/>
        <v>416141</v>
      </c>
      <c r="I501" s="48">
        <f t="shared" si="102"/>
        <v>0</v>
      </c>
      <c r="J501" s="199">
        <f t="shared" si="102"/>
        <v>424500</v>
      </c>
      <c r="K501" s="48">
        <f>K500</f>
        <v>0</v>
      </c>
      <c r="L501" s="199">
        <f t="shared" si="102"/>
        <v>424500</v>
      </c>
    </row>
    <row r="502" spans="1:12" s="82" customFormat="1" ht="12.75">
      <c r="A502" s="102" t="s">
        <v>12</v>
      </c>
      <c r="B502" s="113"/>
      <c r="C502" s="114" t="s">
        <v>5</v>
      </c>
      <c r="D502" s="47">
        <f aca="true" t="shared" si="103" ref="D502:L502">D501+D345</f>
        <v>1588029</v>
      </c>
      <c r="E502" s="47">
        <f t="shared" si="103"/>
        <v>1606373</v>
      </c>
      <c r="F502" s="47">
        <f t="shared" si="103"/>
        <v>1449088</v>
      </c>
      <c r="G502" s="47">
        <f t="shared" si="103"/>
        <v>2216678</v>
      </c>
      <c r="H502" s="47">
        <f t="shared" si="103"/>
        <v>1489089</v>
      </c>
      <c r="I502" s="47">
        <f t="shared" si="103"/>
        <v>2216678</v>
      </c>
      <c r="J502" s="47">
        <f t="shared" si="103"/>
        <v>2048729</v>
      </c>
      <c r="K502" s="47">
        <f t="shared" si="103"/>
        <v>1979565</v>
      </c>
      <c r="L502" s="47">
        <f t="shared" si="103"/>
        <v>4028294</v>
      </c>
    </row>
    <row r="503" spans="1:12" s="82" customFormat="1" ht="9" customHeight="1">
      <c r="A503" s="53"/>
      <c r="B503" s="85"/>
      <c r="C503" s="138"/>
      <c r="D503" s="38"/>
      <c r="E503" s="38"/>
      <c r="F503" s="38"/>
      <c r="G503" s="38"/>
      <c r="H503" s="38"/>
      <c r="I503" s="38"/>
      <c r="J503" s="166"/>
      <c r="K503" s="38"/>
      <c r="L503" s="190"/>
    </row>
    <row r="504" spans="1:12" s="82" customFormat="1" ht="25.5">
      <c r="A504" s="53" t="s">
        <v>360</v>
      </c>
      <c r="B504" s="54">
        <v>2202</v>
      </c>
      <c r="C504" s="88" t="s">
        <v>377</v>
      </c>
      <c r="D504" s="46">
        <v>0</v>
      </c>
      <c r="E504" s="40">
        <v>63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197">
        <v>0</v>
      </c>
    </row>
    <row r="505" spans="1:12" s="82" customFormat="1" ht="9" customHeight="1">
      <c r="A505" s="53"/>
      <c r="B505" s="108"/>
      <c r="C505" s="115"/>
      <c r="D505" s="40"/>
      <c r="E505" s="12"/>
      <c r="F505" s="46"/>
      <c r="G505" s="46"/>
      <c r="H505" s="46"/>
      <c r="I505" s="46"/>
      <c r="J505" s="169"/>
      <c r="K505" s="46"/>
      <c r="L505" s="197"/>
    </row>
    <row r="506" spans="1:12" s="82" customFormat="1" ht="25.5">
      <c r="A506" s="53" t="s">
        <v>360</v>
      </c>
      <c r="B506" s="54">
        <v>2202</v>
      </c>
      <c r="C506" s="88" t="s">
        <v>378</v>
      </c>
      <c r="D506" s="220">
        <v>114</v>
      </c>
      <c r="E506" s="202">
        <v>64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221">
        <v>0</v>
      </c>
    </row>
    <row r="507" spans="1:12" s="82" customFormat="1" ht="9" customHeight="1">
      <c r="A507" s="91"/>
      <c r="B507" s="116"/>
      <c r="C507" s="222"/>
      <c r="D507" s="223"/>
      <c r="E507" s="48"/>
      <c r="F507" s="48"/>
      <c r="G507" s="48"/>
      <c r="H507" s="48"/>
      <c r="I507" s="48"/>
      <c r="J507" s="224"/>
      <c r="K507" s="48"/>
      <c r="L507" s="225"/>
    </row>
  </sheetData>
  <sheetProtection/>
  <autoFilter ref="A16:L507"/>
  <mergeCells count="8">
    <mergeCell ref="J14:L14"/>
    <mergeCell ref="J15:L15"/>
    <mergeCell ref="H15:I15"/>
    <mergeCell ref="D14:E14"/>
    <mergeCell ref="F14:G14"/>
    <mergeCell ref="H14:I14"/>
    <mergeCell ref="D15:E15"/>
    <mergeCell ref="F15:G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7" useFirstPageNumber="1" fitToHeight="0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2013-04-21T06:27:29Z</cp:lastPrinted>
  <dcterms:created xsi:type="dcterms:W3CDTF">2004-06-02T16:12:04Z</dcterms:created>
  <dcterms:modified xsi:type="dcterms:W3CDTF">2013-04-25T01:49:34Z</dcterms:modified>
  <cp:category/>
  <cp:version/>
  <cp:contentType/>
  <cp:contentStatus/>
</cp:coreProperties>
</file>