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 tabRatio="582"/>
  </bookViews>
  <sheets>
    <sheet name="dem16" sheetId="4" r:id="rId1"/>
  </sheets>
  <definedNames>
    <definedName name="__123Graph_D" hidden="1">#REF!</definedName>
    <definedName name="_xlnm._FilterDatabase" localSheetId="0" hidden="1">'dem16'!$A$19:$G$215</definedName>
    <definedName name="_Regression_Int" localSheetId="0" hidden="1">1</definedName>
    <definedName name="cicap" localSheetId="0">'dem16'!$D$201:$G$201</definedName>
    <definedName name="i" localSheetId="0">'dem16'!$D$169:$G$169</definedName>
    <definedName name="igfticap" localSheetId="0">'dem16'!#REF!</definedName>
    <definedName name="imcap" localSheetId="0">'dem16'!#REF!</definedName>
    <definedName name="loan" localSheetId="0">'dem16'!$D$209:$G$209</definedName>
    <definedName name="mgs" localSheetId="0">'dem16'!#REF!</definedName>
    <definedName name="np" localSheetId="0">'dem16'!#REF!</definedName>
    <definedName name="oges" localSheetId="0">'dem16'!#REF!</definedName>
    <definedName name="plant" localSheetId="0">'dem16'!$D$33:$G$33</definedName>
    <definedName name="_xlnm.Print_Area" localSheetId="0">'dem16'!$A$1:$G$214</definedName>
    <definedName name="_xlnm.Print_Titles" localSheetId="0">'dem16'!$16:$19</definedName>
    <definedName name="rbcap" localSheetId="0">'dem16'!#REF!</definedName>
    <definedName name="revise" localSheetId="0">'dem16'!$D$231:$F$231</definedName>
    <definedName name="summary" localSheetId="0">'dem16'!$D$222:$F$222</definedName>
    <definedName name="voted" localSheetId="0">'dem16'!$D$13:$F$13</definedName>
    <definedName name="vsi" localSheetId="0">'dem16'!$D$142:$G$142</definedName>
    <definedName name="vsicap" localSheetId="0">'dem16'!#REF!</definedName>
    <definedName name="vsirec" localSheetId="0">'dem16'!$D$215:$G$215</definedName>
    <definedName name="Z_239EE218_578E_4317_BEED_14D5D7089E27_.wvu.Cols" localSheetId="0" hidden="1">'dem16'!#REF!</definedName>
    <definedName name="Z_239EE218_578E_4317_BEED_14D5D7089E27_.wvu.FilterData" localSheetId="0" hidden="1">'dem16'!$A$1:$G$201</definedName>
    <definedName name="Z_239EE218_578E_4317_BEED_14D5D7089E27_.wvu.PrintArea" localSheetId="0" hidden="1">'dem16'!$A$1:$G$211</definedName>
    <definedName name="Z_239EE218_578E_4317_BEED_14D5D7089E27_.wvu.PrintTitles" localSheetId="0" hidden="1">'dem16'!$16:$19</definedName>
    <definedName name="Z_302A3EA3_AE96_11D5_A646_0050BA3D7AFD_.wvu.Cols" localSheetId="0" hidden="1">'dem16'!#REF!</definedName>
    <definedName name="Z_302A3EA3_AE96_11D5_A646_0050BA3D7AFD_.wvu.FilterData" localSheetId="0" hidden="1">'dem16'!$A$1:$G$201</definedName>
    <definedName name="Z_302A3EA3_AE96_11D5_A646_0050BA3D7AFD_.wvu.PrintArea" localSheetId="0" hidden="1">'dem16'!$A$1:$G$211</definedName>
    <definedName name="Z_302A3EA3_AE96_11D5_A646_0050BA3D7AFD_.wvu.PrintTitles" localSheetId="0" hidden="1">'dem16'!$16:$19</definedName>
    <definedName name="Z_36DBA021_0ECB_11D4_8064_004005726899_.wvu.Cols" localSheetId="0" hidden="1">'dem16'!#REF!</definedName>
    <definedName name="Z_36DBA021_0ECB_11D4_8064_004005726899_.wvu.FilterData" localSheetId="0" hidden="1">'dem16'!$C$20:$C$201</definedName>
    <definedName name="Z_36DBA021_0ECB_11D4_8064_004005726899_.wvu.PrintArea" localSheetId="0" hidden="1">'dem16'!$A$1:$G$201</definedName>
    <definedName name="Z_36DBA021_0ECB_11D4_8064_004005726899_.wvu.PrintTitles" localSheetId="0" hidden="1">'dem16'!$16:$19</definedName>
    <definedName name="Z_93EBE921_AE91_11D5_8685_004005726899_.wvu.Cols" localSheetId="0" hidden="1">'dem16'!#REF!</definedName>
    <definedName name="Z_93EBE921_AE91_11D5_8685_004005726899_.wvu.FilterData" localSheetId="0" hidden="1">'dem16'!$C$20:$C$201</definedName>
    <definedName name="Z_93EBE921_AE91_11D5_8685_004005726899_.wvu.PrintArea" localSheetId="0" hidden="1">'dem16'!$A$1:$G$201</definedName>
    <definedName name="Z_93EBE921_AE91_11D5_8685_004005726899_.wvu.PrintTitles" localSheetId="0" hidden="1">'dem16'!$16:$19</definedName>
    <definedName name="Z_94DA79C1_0FDE_11D5_9579_000021DAEEA2_.wvu.Cols" localSheetId="0" hidden="1">'dem16'!#REF!</definedName>
    <definedName name="Z_94DA79C1_0FDE_11D5_9579_000021DAEEA2_.wvu.FilterData" localSheetId="0" hidden="1">'dem16'!$C$20:$C$201</definedName>
    <definedName name="Z_94DA79C1_0FDE_11D5_9579_000021DAEEA2_.wvu.PrintArea" localSheetId="0" hidden="1">'dem16'!$A$1:$G$201</definedName>
    <definedName name="Z_94DA79C1_0FDE_11D5_9579_000021DAEEA2_.wvu.PrintTitles" localSheetId="0" hidden="1">'dem16'!$16:$19</definedName>
    <definedName name="Z_B4CB098E_161F_11D5_8064_004005726899_.wvu.FilterData" localSheetId="0" hidden="1">'dem16'!$C$20:$C$201</definedName>
    <definedName name="Z_B4CB0999_161F_11D5_8064_004005726899_.wvu.FilterData" localSheetId="0" hidden="1">'dem16'!$C$20:$C$201</definedName>
    <definedName name="Z_C868F8C3_16D7_11D5_A68D_81D6213F5331_.wvu.Cols" localSheetId="0" hidden="1">'dem16'!#REF!</definedName>
    <definedName name="Z_C868F8C3_16D7_11D5_A68D_81D6213F5331_.wvu.FilterData" localSheetId="0" hidden="1">'dem16'!$C$20:$C$201</definedName>
    <definedName name="Z_C868F8C3_16D7_11D5_A68D_81D6213F5331_.wvu.PrintArea" localSheetId="0" hidden="1">'dem16'!$A$1:$G$201</definedName>
    <definedName name="Z_C868F8C3_16D7_11D5_A68D_81D6213F5331_.wvu.PrintTitles" localSheetId="0" hidden="1">'dem16'!$16:$19</definedName>
    <definedName name="Z_E5DF37BD_125C_11D5_8DC4_D0F5D88B3549_.wvu.Cols" localSheetId="0" hidden="1">'dem16'!#REF!</definedName>
    <definedName name="Z_E5DF37BD_125C_11D5_8DC4_D0F5D88B3549_.wvu.FilterData" localSheetId="0" hidden="1">'dem16'!$C$20:$C$201</definedName>
    <definedName name="Z_E5DF37BD_125C_11D5_8DC4_D0F5D88B3549_.wvu.PrintArea" localSheetId="0" hidden="1">'dem16'!$A$1:$G$201</definedName>
    <definedName name="Z_E5DF37BD_125C_11D5_8DC4_D0F5D88B3549_.wvu.PrintTitles" localSheetId="0" hidden="1">'dem16'!$16:$19</definedName>
    <definedName name="Z_F8ADACC1_164E_11D6_B603_000021DAEEA2_.wvu.Cols" localSheetId="0" hidden="1">'dem16'!#REF!</definedName>
    <definedName name="Z_F8ADACC1_164E_11D6_B603_000021DAEEA2_.wvu.FilterData" localSheetId="0" hidden="1">'dem16'!$C$20:$C$201</definedName>
    <definedName name="Z_F8ADACC1_164E_11D6_B603_000021DAEEA2_.wvu.PrintArea" localSheetId="0" hidden="1">'dem16'!$A$1:$G$201</definedName>
    <definedName name="Z_F8ADACC1_164E_11D6_B603_000021DAEEA2_.wvu.PrintTitles" localSheetId="0" hidden="1">'dem16'!$16:$19</definedName>
  </definedNames>
  <calcPr calcId="125725"/>
</workbook>
</file>

<file path=xl/calcChain.xml><?xml version="1.0" encoding="utf-8"?>
<calcChain xmlns="http://schemas.openxmlformats.org/spreadsheetml/2006/main">
  <c r="D72" i="4"/>
  <c r="D82"/>
  <c r="D109"/>
  <c r="D133"/>
  <c r="D139"/>
  <c r="E117"/>
  <c r="F117"/>
  <c r="D117"/>
  <c r="E198" l="1"/>
  <c r="F198"/>
  <c r="D198"/>
  <c r="D177"/>
  <c r="E177"/>
  <c r="E158" l="1"/>
  <c r="F158"/>
  <c r="D158"/>
  <c r="E166"/>
  <c r="F166"/>
  <c r="D166"/>
  <c r="E162"/>
  <c r="F162"/>
  <c r="D162"/>
  <c r="E167" l="1"/>
  <c r="E168" s="1"/>
  <c r="F167"/>
  <c r="F168" s="1"/>
  <c r="D167"/>
  <c r="D168" s="1"/>
  <c r="F137" l="1"/>
  <c r="F139" s="1"/>
  <c r="F122"/>
  <c r="F90"/>
  <c r="F91" s="1"/>
  <c r="F86"/>
  <c r="F87" s="1"/>
  <c r="F75"/>
  <c r="F82" s="1"/>
  <c r="F69"/>
  <c r="F72" s="1"/>
  <c r="F176"/>
  <c r="F177" s="1"/>
  <c r="F123"/>
  <c r="F124" s="1"/>
  <c r="F208"/>
  <c r="F209" s="1"/>
  <c r="E208"/>
  <c r="E209" s="1"/>
  <c r="D208"/>
  <c r="D209" s="1"/>
  <c r="F207"/>
  <c r="E207"/>
  <c r="D207"/>
  <c r="F192"/>
  <c r="E192"/>
  <c r="D192"/>
  <c r="F188"/>
  <c r="E188"/>
  <c r="D188"/>
  <c r="F184"/>
  <c r="E184"/>
  <c r="D184"/>
  <c r="F150"/>
  <c r="F151" s="1"/>
  <c r="F152" s="1"/>
  <c r="F169" s="1"/>
  <c r="E150"/>
  <c r="E151" s="1"/>
  <c r="E152" s="1"/>
  <c r="E169" s="1"/>
  <c r="D150"/>
  <c r="D151" s="1"/>
  <c r="D152" s="1"/>
  <c r="D169" s="1"/>
  <c r="E139"/>
  <c r="F133"/>
  <c r="E133"/>
  <c r="E123"/>
  <c r="E124" s="1"/>
  <c r="D123"/>
  <c r="D124" s="1"/>
  <c r="F109"/>
  <c r="F118" s="1"/>
  <c r="E109"/>
  <c r="F99"/>
  <c r="E99"/>
  <c r="D99"/>
  <c r="F95"/>
  <c r="E95"/>
  <c r="D95"/>
  <c r="E91"/>
  <c r="D91"/>
  <c r="E87"/>
  <c r="D87"/>
  <c r="E82"/>
  <c r="E72"/>
  <c r="F66"/>
  <c r="E66"/>
  <c r="D66"/>
  <c r="F60"/>
  <c r="E60"/>
  <c r="D60"/>
  <c r="F54"/>
  <c r="E54"/>
  <c r="D54"/>
  <c r="F44"/>
  <c r="F45" s="1"/>
  <c r="E44"/>
  <c r="E45" s="1"/>
  <c r="D44"/>
  <c r="D45" s="1"/>
  <c r="F30"/>
  <c r="F31" s="1"/>
  <c r="F32" s="1"/>
  <c r="F33" s="1"/>
  <c r="E30"/>
  <c r="E31" s="1"/>
  <c r="E32" s="1"/>
  <c r="E33" s="1"/>
  <c r="D30"/>
  <c r="D31" s="1"/>
  <c r="D32" s="1"/>
  <c r="D33" s="1"/>
  <c r="D199" l="1"/>
  <c r="D200" s="1"/>
  <c r="D201" s="1"/>
  <c r="D210" s="1"/>
  <c r="F199"/>
  <c r="F200" s="1"/>
  <c r="F201" s="1"/>
  <c r="F210" s="1"/>
  <c r="E199"/>
  <c r="E200" s="1"/>
  <c r="E201" s="1"/>
  <c r="E210" s="1"/>
  <c r="E118"/>
  <c r="D118"/>
  <c r="F83"/>
  <c r="F100" s="1"/>
  <c r="E140"/>
  <c r="E141" s="1"/>
  <c r="E83"/>
  <c r="E100" s="1"/>
  <c r="F140"/>
  <c r="F141" s="1"/>
  <c r="D140"/>
  <c r="D141" s="1"/>
  <c r="D83"/>
  <c r="D100" s="1"/>
  <c r="E142" l="1"/>
  <c r="F142"/>
  <c r="D142"/>
  <c r="F170" l="1"/>
  <c r="F211" s="1"/>
  <c r="E170"/>
  <c r="E211" s="1"/>
  <c r="D170"/>
  <c r="D211" s="1"/>
  <c r="E13" l="1"/>
  <c r="D13" l="1"/>
  <c r="F13" s="1"/>
</calcChain>
</file>

<file path=xl/sharedStrings.xml><?xml version="1.0" encoding="utf-8"?>
<sst xmlns="http://schemas.openxmlformats.org/spreadsheetml/2006/main" count="322" uniqueCount="169">
  <si>
    <t>Plantations</t>
  </si>
  <si>
    <t>(f) Industry and Minerals</t>
  </si>
  <si>
    <t>Village &amp; Small Industries</t>
  </si>
  <si>
    <t>Industries</t>
  </si>
  <si>
    <t>(f) Capital Account of Industry and Minerals</t>
  </si>
  <si>
    <t>Capital Outlay on Consumer Industries</t>
  </si>
  <si>
    <t>Voted</t>
  </si>
  <si>
    <t>Major /Sub-Major/Minor/Sub/Detailed Heads</t>
  </si>
  <si>
    <t>Total</t>
  </si>
  <si>
    <t>REVENUE SECTION</t>
  </si>
  <si>
    <t>M.H.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</si>
  <si>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</si>
  <si>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</si>
  <si>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</si>
  <si>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</si>
  <si>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</si>
  <si>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</si>
  <si>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</si>
  <si>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</si>
  <si>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</si>
  <si>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</si>
  <si>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</si>
  <si>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</si>
  <si>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</si>
  <si>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</si>
  <si>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</si>
  <si>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</si>
  <si>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</si>
  <si>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</si>
  <si>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</si>
  <si>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</si>
  <si>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</si>
  <si>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</si>
  <si>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</si>
  <si>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</si>
  <si>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</si>
  <si>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61.60.27</t>
  </si>
  <si>
    <t>61.60.34</t>
  </si>
  <si>
    <t>Scholarship and Stipend</t>
  </si>
  <si>
    <t>Other Charges</t>
  </si>
  <si>
    <t>61.45.01</t>
  </si>
  <si>
    <t>61.45.14</t>
  </si>
  <si>
    <t>Rent, Rates &amp; Taxes</t>
  </si>
  <si>
    <t>Machinery &amp; Equipments</t>
  </si>
  <si>
    <t>61.46.01</t>
  </si>
  <si>
    <t>61.47.01</t>
  </si>
  <si>
    <t>61.48.01</t>
  </si>
  <si>
    <t>Minor Works</t>
  </si>
  <si>
    <t>Hand Made Paper Unit</t>
  </si>
  <si>
    <t>65.00.01</t>
  </si>
  <si>
    <t>65.00.13</t>
  </si>
  <si>
    <t>65.00.21</t>
  </si>
  <si>
    <t>65.00.27</t>
  </si>
  <si>
    <t>65.00.52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</si>
  <si>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</si>
  <si>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</si>
  <si>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</si>
  <si>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</si>
  <si>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</si>
  <si>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</si>
  <si>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</si>
  <si>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</si>
  <si>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</si>
  <si>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</si>
  <si>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</si>
  <si>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</si>
  <si>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</si>
  <si>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Consumer Industries</t>
  </si>
  <si>
    <t>Others</t>
  </si>
  <si>
    <t>Food Beverages</t>
  </si>
  <si>
    <t>60.71.50</t>
  </si>
  <si>
    <t>CAPITAL SECTION</t>
  </si>
  <si>
    <t>DEMAND NO. 16</t>
  </si>
  <si>
    <t>COMMERCE AND INDUSTRIES</t>
  </si>
  <si>
    <t>Grants-in-aid</t>
  </si>
  <si>
    <t>II. Details of the estimates and the heads under which this grant will be accounted for:</t>
  </si>
  <si>
    <t>Revenue</t>
  </si>
  <si>
    <t>Capital</t>
  </si>
  <si>
    <t>C - Economic Services (a) Agriculture and Allied Activities</t>
  </si>
  <si>
    <t>Tea</t>
  </si>
  <si>
    <t>East District</t>
  </si>
  <si>
    <t>West District</t>
  </si>
  <si>
    <t>North District</t>
  </si>
  <si>
    <t>South District</t>
  </si>
  <si>
    <t>Supplies and Materials</t>
  </si>
  <si>
    <t>Grants-in-Aid</t>
  </si>
  <si>
    <t>61.00.53</t>
  </si>
  <si>
    <t xml:space="preserve">Major Works 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</si>
  <si>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</si>
  <si>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</si>
  <si>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</si>
  <si>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</si>
  <si>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</si>
  <si>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</si>
  <si>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</si>
  <si>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60.00.31</t>
  </si>
  <si>
    <t>63.00.50</t>
  </si>
  <si>
    <t>64.00.50</t>
  </si>
  <si>
    <t>Rec</t>
  </si>
  <si>
    <t>Hand-made Paper Unit at Melli, South Sikkim (NEC)</t>
  </si>
  <si>
    <t>C - Capital Account of Economic Services</t>
  </si>
  <si>
    <t>Setting up of Heritage/Handicraft Museum at Namchi, South Sikkim (NEC)</t>
  </si>
  <si>
    <t>Modernisation &amp; Expansion of Temi Tea Estate (NEC)</t>
  </si>
  <si>
    <t>63.00.53</t>
  </si>
  <si>
    <t>64.00.53</t>
  </si>
  <si>
    <t>Other Programmes</t>
  </si>
  <si>
    <t>66.00.71</t>
  </si>
  <si>
    <t>Incentives for New Industries</t>
  </si>
  <si>
    <t xml:space="preserve">Construction of Udyog Bhawan </t>
  </si>
  <si>
    <t>66.00.50</t>
  </si>
  <si>
    <t>67.00.50</t>
  </si>
  <si>
    <t>Sikkim Khadi &amp; Village Industries Board</t>
  </si>
  <si>
    <t>Village and Small Industries, 00.911 - Deduct Recoveries of overpayments</t>
  </si>
  <si>
    <t>61.45.13</t>
  </si>
  <si>
    <t>61.46.13</t>
  </si>
  <si>
    <t>61.47.13</t>
  </si>
  <si>
    <t>61.48.13</t>
  </si>
  <si>
    <t xml:space="preserve">    </t>
  </si>
  <si>
    <t>60.00.42</t>
  </si>
  <si>
    <t>2019-20</t>
  </si>
  <si>
    <t>00.101</t>
  </si>
  <si>
    <t>60.00.02</t>
  </si>
  <si>
    <t>68.61.02</t>
  </si>
  <si>
    <t xml:space="preserve">Lump sum provision for revision of Pay &amp; 
Allowances </t>
  </si>
  <si>
    <t>I. Estimate of the amount required in the year ending 31st March, 2021 to defray the charges in respect of Commerce and Industries</t>
  </si>
  <si>
    <t>2018-19</t>
  </si>
  <si>
    <t xml:space="preserve">                                             2020-21</t>
  </si>
  <si>
    <t>66.00.73</t>
  </si>
  <si>
    <t>MH</t>
  </si>
  <si>
    <t xml:space="preserve">Capital Outlay on Village and Small Industries </t>
  </si>
  <si>
    <t xml:space="preserve">Industrial Estate </t>
  </si>
  <si>
    <t>00.00.82</t>
  </si>
  <si>
    <t xml:space="preserve">Total </t>
  </si>
  <si>
    <t>61.48.02</t>
  </si>
  <si>
    <t>61.45.02</t>
  </si>
  <si>
    <t>61.46.02</t>
  </si>
  <si>
    <t>61.47.02</t>
  </si>
  <si>
    <t>General</t>
  </si>
  <si>
    <t>Other Expenditure</t>
  </si>
  <si>
    <t>Grant-in-Aid</t>
  </si>
  <si>
    <t>72.00.31</t>
  </si>
  <si>
    <t>Industrial Development Fund</t>
  </si>
  <si>
    <t>73.00.50</t>
  </si>
  <si>
    <t>71.00.31</t>
  </si>
  <si>
    <t>Infrastructure Development</t>
  </si>
  <si>
    <t>67.00.55</t>
  </si>
  <si>
    <t>Land Compensation for Various Works</t>
  </si>
  <si>
    <t>67.00.53</t>
  </si>
  <si>
    <t>67.00.54</t>
  </si>
  <si>
    <t>66.00.74</t>
  </si>
  <si>
    <t>Global Cinema Festival</t>
  </si>
  <si>
    <t>66.00.75</t>
  </si>
  <si>
    <t>Autumn Festival</t>
  </si>
  <si>
    <t>66.00.76</t>
  </si>
  <si>
    <t>Skilled Youth Start up Scheme</t>
  </si>
  <si>
    <t>Actuals</t>
  </si>
  <si>
    <t>Budget 
Estimate</t>
  </si>
  <si>
    <t>Revised 
Estimate</t>
  </si>
  <si>
    <t>Setting up of Heritage/Handicraft Museum at Namchi, South Sikkim 
(NEC State Share)</t>
  </si>
  <si>
    <t>Land compensation for setting up of Hazardous Waste Treatment Storage and Disposal Facility</t>
  </si>
  <si>
    <t>State Trading Corporation of Sikkim (STCS)</t>
  </si>
  <si>
    <t>Growth Centre at Samlik Marchak 
(State Share)</t>
  </si>
  <si>
    <t>Hand-made Paper Unit at Melli, South Sikkim (NEC State Share)</t>
  </si>
  <si>
    <t>Capital Outlay on Consumer 
Industries</t>
  </si>
  <si>
    <t>Govt. Fruit Preservation Factory, 
Singtam</t>
  </si>
  <si>
    <t>Sikkim Industrial Development &amp; Investment Corporation Limited
(SIDICO)</t>
  </si>
  <si>
    <t>Okherey Cluster Development Programme (State Share)</t>
  </si>
  <si>
    <t>Modernisation &amp; Expansion of Government Food Preservation Factory  (APEDA-EDF under North Eastern Region (NER) 
(State Share)</t>
  </si>
  <si>
    <t>Flattened Factory for 15 Hub 
(State Share)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</si>
</sst>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#00"/>
    <numFmt numFmtId="169" formatCode="00.000"/>
    <numFmt numFmtId="170" formatCode="0#.#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29">
    <xf numFmtId="0" fontId="0" fillId="0" borderId="0" xfId="0"/>
    <xf numFmtId="0" fontId="4" fillId="0" borderId="0" xfId="0" applyFont="1" applyFill="1" applyBorder="1" applyAlignment="1">
      <alignment vertical="top"/>
    </xf>
    <xf numFmtId="0" fontId="9" fillId="0" borderId="0" xfId="4" applyFont="1" applyFill="1" applyBorder="1" applyAlignment="1">
      <alignment horizontal="left" vertical="top" wrapText="1"/>
    </xf>
    <xf numFmtId="0" fontId="9" fillId="0" borderId="0" xfId="4" applyNumberFormat="1" applyFont="1" applyFill="1" applyBorder="1" applyAlignment="1">
      <alignment horizontal="right" vertical="top" wrapText="1"/>
    </xf>
    <xf numFmtId="0" fontId="9" fillId="0" borderId="0" xfId="8" applyFont="1" applyFill="1" applyBorder="1" applyAlignment="1" applyProtection="1">
      <alignment horizontal="left" vertical="top" wrapText="1"/>
    </xf>
    <xf numFmtId="0" fontId="4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center"/>
    </xf>
    <xf numFmtId="0" fontId="4" fillId="0" borderId="0" xfId="3" applyFont="1" applyFill="1"/>
    <xf numFmtId="0" fontId="4" fillId="0" borderId="0" xfId="3" applyNumberFormat="1" applyFont="1" applyFill="1"/>
    <xf numFmtId="0" fontId="5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5" fillId="0" borderId="0" xfId="7" applyNumberFormat="1" applyFont="1" applyFill="1" applyAlignment="1">
      <alignment horizontal="center"/>
    </xf>
    <xf numFmtId="0" fontId="4" fillId="0" borderId="0" xfId="7" applyNumberFormat="1" applyFont="1" applyFill="1" applyAlignment="1" applyProtection="1">
      <alignment horizontal="left"/>
    </xf>
    <xf numFmtId="0" fontId="4" fillId="0" borderId="0" xfId="3" applyNumberFormat="1" applyFont="1" applyFill="1" applyAlignment="1" applyProtection="1">
      <alignment horizontal="left"/>
    </xf>
    <xf numFmtId="0" fontId="4" fillId="0" borderId="0" xfId="3" applyFont="1" applyFill="1" applyAlignment="1" applyProtection="1">
      <alignment horizontal="left" vertical="top"/>
    </xf>
    <xf numFmtId="0" fontId="5" fillId="0" borderId="0" xfId="3" applyNumberFormat="1" applyFont="1" applyFill="1" applyBorder="1"/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0" fontId="4" fillId="0" borderId="1" xfId="5" applyNumberFormat="1" applyFont="1" applyFill="1" applyBorder="1" applyProtection="1"/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6" applyFont="1" applyFill="1" applyProtection="1"/>
    <xf numFmtId="0" fontId="4" fillId="0" borderId="2" xfId="6" applyFont="1" applyFill="1" applyBorder="1" applyAlignment="1" applyProtection="1">
      <alignment horizontal="left" vertical="top" wrapText="1"/>
    </xf>
    <xf numFmtId="0" fontId="4" fillId="0" borderId="2" xfId="6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1" xfId="5" applyNumberFormat="1" applyFont="1" applyFill="1" applyBorder="1" applyAlignment="1" applyProtection="1">
      <alignment horizontal="right"/>
    </xf>
    <xf numFmtId="0" fontId="4" fillId="0" borderId="1" xfId="5" applyNumberFormat="1" applyFont="1" applyFill="1" applyBorder="1" applyAlignment="1" applyProtection="1">
      <alignment vertical="center" wrapText="1"/>
    </xf>
    <xf numFmtId="0" fontId="4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right"/>
    </xf>
    <xf numFmtId="0" fontId="5" fillId="0" borderId="0" xfId="3" applyFont="1" applyFill="1" applyBorder="1" applyAlignment="1">
      <alignment horizontal="right" vertical="top" wrapText="1"/>
    </xf>
    <xf numFmtId="166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/>
    <xf numFmtId="170" fontId="5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3" applyFont="1" applyFill="1" applyAlignment="1">
      <alignment vertical="top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3" applyNumberFormat="1" applyFont="1" applyFill="1" applyBorder="1" applyAlignment="1" applyProtection="1">
      <alignment horizontal="right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>
      <alignment horizontal="righ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>
      <alignment horizontal="right"/>
    </xf>
    <xf numFmtId="168" fontId="5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>
      <alignment horizontal="right" wrapText="1"/>
    </xf>
    <xf numFmtId="164" fontId="4" fillId="0" borderId="0" xfId="1" applyFont="1" applyFill="1" applyAlignment="1" applyProtection="1">
      <alignment horizontal="right" wrapText="1"/>
    </xf>
    <xf numFmtId="164" fontId="4" fillId="0" borderId="0" xfId="1" applyFont="1" applyFill="1" applyAlignment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164" fontId="4" fillId="0" borderId="1" xfId="1" applyFont="1" applyFill="1" applyBorder="1" applyAlignment="1">
      <alignment horizontal="right" wrapText="1"/>
    </xf>
    <xf numFmtId="0" fontId="4" fillId="0" borderId="1" xfId="3" applyNumberFormat="1" applyFont="1" applyFill="1" applyBorder="1" applyAlignment="1" applyProtection="1">
      <alignment horizontal="right"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Alignment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2" xfId="3" applyNumberFormat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0" xfId="3" applyFont="1" applyFill="1" applyAlignment="1">
      <alignment horizontal="right"/>
    </xf>
    <xf numFmtId="0" fontId="4" fillId="0" borderId="1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3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right" vertical="top" wrapText="1"/>
    </xf>
    <xf numFmtId="0" fontId="5" fillId="0" borderId="3" xfId="3" applyFont="1" applyFill="1" applyBorder="1" applyAlignment="1" applyProtection="1">
      <alignment horizontal="left" vertical="top" wrapText="1"/>
    </xf>
    <xf numFmtId="49" fontId="4" fillId="0" borderId="0" xfId="3" applyNumberFormat="1" applyFont="1" applyFill="1" applyBorder="1" applyAlignment="1">
      <alignment horizontal="right" vertical="top" wrapText="1"/>
    </xf>
    <xf numFmtId="0" fontId="4" fillId="0" borderId="0" xfId="7" applyFont="1" applyFill="1"/>
    <xf numFmtId="0" fontId="4" fillId="0" borderId="0" xfId="3" applyNumberFormat="1" applyFont="1" applyFill="1" applyBorder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Alignment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169" fontId="5" fillId="0" borderId="0" xfId="3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3" xfId="1" applyNumberFormat="1" applyFont="1" applyFill="1" applyBorder="1" applyAlignment="1">
      <alignment horizontal="right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2" xfId="3" applyFont="1" applyFill="1" applyBorder="1" applyAlignment="1">
      <alignment horizontal="right" vertical="top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3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wrapText="1"/>
    </xf>
    <xf numFmtId="0" fontId="5" fillId="0" borderId="0" xfId="3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3" applyFont="1" applyFill="1"/>
    <xf numFmtId="0" fontId="4" fillId="0" borderId="2" xfId="5" applyNumberFormat="1" applyFont="1" applyFill="1" applyBorder="1" applyAlignment="1" applyProtection="1">
      <alignment horizontal="right" vertical="center"/>
    </xf>
    <xf numFmtId="0" fontId="4" fillId="0" borderId="2" xfId="5" applyNumberFormat="1" applyFont="1" applyFill="1" applyBorder="1" applyAlignment="1" applyProtection="1">
      <alignment horizontal="right" vertical="top" wrapText="1"/>
    </xf>
    <xf numFmtId="0" fontId="4" fillId="0" borderId="0" xfId="5" applyNumberFormat="1" applyFont="1" applyFill="1" applyBorder="1" applyAlignment="1" applyProtection="1">
      <alignment horizontal="right" vertical="center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6" applyFont="1" applyFill="1" applyAlignment="1" applyProtection="1">
      <alignment horizontal="right" vertical="center"/>
    </xf>
    <xf numFmtId="0" fontId="4" fillId="0" borderId="0" xfId="1" applyNumberFormat="1" applyFont="1" applyFill="1" applyAlignment="1"/>
    <xf numFmtId="0" fontId="4" fillId="0" borderId="0" xfId="1" applyNumberFormat="1" applyFont="1" applyFill="1" applyBorder="1" applyAlignment="1"/>
    <xf numFmtId="0" fontId="4" fillId="0" borderId="0" xfId="3" applyNumberFormat="1" applyFont="1" applyFill="1" applyAlignment="1" applyProtection="1">
      <alignment horizontal="right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5" fillId="0" borderId="0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 applyProtection="1">
      <alignment horizontal="right" vertical="top"/>
    </xf>
    <xf numFmtId="0" fontId="5" fillId="0" borderId="0" xfId="3" applyNumberFormat="1" applyFont="1" applyFill="1" applyAlignment="1">
      <alignment horizontal="center" vertical="top"/>
    </xf>
    <xf numFmtId="0" fontId="4" fillId="0" borderId="1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2" borderId="0" xfId="3" applyFont="1" applyFill="1"/>
    <xf numFmtId="0" fontId="4" fillId="0" borderId="0" xfId="3" applyNumberFormat="1" applyFont="1" applyFill="1" applyAlignment="1" applyProtection="1">
      <alignment horizontal="left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center"/>
    </xf>
    <xf numFmtId="167" fontId="4" fillId="0" borderId="1" xfId="3" applyNumberFormat="1" applyFont="1" applyFill="1" applyBorder="1" applyAlignment="1">
      <alignment horizontal="right" vertical="top" wrapText="1"/>
    </xf>
    <xf numFmtId="0" fontId="4" fillId="0" borderId="1" xfId="3" applyNumberFormat="1" applyFont="1" applyFill="1" applyBorder="1" applyAlignment="1">
      <alignment horizontal="right" wrapText="1"/>
    </xf>
    <xf numFmtId="167" fontId="9" fillId="0" borderId="0" xfId="4" applyNumberFormat="1" applyFont="1" applyFill="1" applyBorder="1" applyAlignment="1">
      <alignment horizontal="right" vertical="top" wrapText="1"/>
    </xf>
    <xf numFmtId="0" fontId="4" fillId="0" borderId="0" xfId="6" applyNumberFormat="1" applyFont="1" applyFill="1" applyAlignment="1" applyProtection="1">
      <alignment horizontal="right"/>
    </xf>
  </cellXfs>
  <cellStyles count="9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06" transitionEvaluation="1" codeName="Sheet1"/>
  <dimension ref="A1:G254"/>
  <sheetViews>
    <sheetView tabSelected="1" view="pageBreakPreview" topLeftCell="A206" zoomScaleNormal="145" zoomScaleSheetLayoutView="100" workbookViewId="0">
      <selection activeCell="K221" sqref="K221"/>
    </sheetView>
  </sheetViews>
  <sheetFormatPr defaultColWidth="11" defaultRowHeight="13.2"/>
  <cols>
    <col min="1" max="1" width="5.77734375" style="5" customWidth="1"/>
    <col min="2" max="2" width="8.21875" style="6" customWidth="1"/>
    <col min="3" max="3" width="32.77734375" style="9" customWidth="1"/>
    <col min="4" max="4" width="10.77734375" style="10" customWidth="1"/>
    <col min="5" max="5" width="10.77734375" style="9" customWidth="1"/>
    <col min="6" max="6" width="10.77734375" style="10" customWidth="1"/>
    <col min="7" max="7" width="10.77734375" style="9" customWidth="1"/>
    <col min="8" max="16384" width="11" style="9"/>
  </cols>
  <sheetData>
    <row r="1" spans="1:7">
      <c r="C1" s="7"/>
      <c r="D1" s="7" t="s">
        <v>72</v>
      </c>
      <c r="E1" s="8"/>
      <c r="F1" s="7"/>
      <c r="G1" s="8"/>
    </row>
    <row r="2" spans="1:7">
      <c r="C2" s="10"/>
      <c r="D2" s="11" t="s">
        <v>73</v>
      </c>
      <c r="E2" s="8"/>
      <c r="F2" s="7"/>
      <c r="G2" s="8"/>
    </row>
    <row r="3" spans="1:7" ht="10.95" customHeight="1">
      <c r="C3" s="10"/>
      <c r="D3" s="11"/>
      <c r="E3" s="8"/>
      <c r="F3" s="7"/>
      <c r="G3" s="8"/>
    </row>
    <row r="4" spans="1:7" ht="13.95" customHeight="1">
      <c r="C4" s="12" t="s">
        <v>78</v>
      </c>
      <c r="D4" s="11">
        <v>2407</v>
      </c>
      <c r="E4" s="13" t="s">
        <v>0</v>
      </c>
      <c r="F4" s="7"/>
      <c r="G4" s="8"/>
    </row>
    <row r="5" spans="1:7" ht="13.95" customHeight="1">
      <c r="C5" s="12" t="s">
        <v>1</v>
      </c>
      <c r="D5" s="11">
        <v>2851</v>
      </c>
      <c r="E5" s="13" t="s">
        <v>2</v>
      </c>
      <c r="F5" s="7"/>
      <c r="G5" s="8"/>
    </row>
    <row r="6" spans="1:7" ht="13.95" customHeight="1">
      <c r="C6" s="12"/>
      <c r="D6" s="11">
        <v>2852</v>
      </c>
      <c r="E6" s="13" t="s">
        <v>3</v>
      </c>
      <c r="F6" s="7"/>
      <c r="G6" s="8"/>
    </row>
    <row r="7" spans="1:7" ht="13.95" customHeight="1">
      <c r="C7" s="12" t="s">
        <v>100</v>
      </c>
      <c r="D7" s="14"/>
      <c r="E7" s="15"/>
      <c r="F7" s="7"/>
      <c r="G7" s="7"/>
    </row>
    <row r="8" spans="1:7" ht="13.95" customHeight="1">
      <c r="C8" s="12" t="s">
        <v>4</v>
      </c>
      <c r="D8" s="11">
        <v>4860</v>
      </c>
      <c r="E8" s="16" t="s">
        <v>5</v>
      </c>
      <c r="F8" s="7"/>
      <c r="G8" s="7"/>
    </row>
    <row r="9" spans="1:7" ht="25.2" customHeight="1">
      <c r="C9" s="116" t="s">
        <v>92</v>
      </c>
      <c r="D9" s="117">
        <v>7475</v>
      </c>
      <c r="E9" s="121" t="s">
        <v>88</v>
      </c>
      <c r="F9" s="121"/>
      <c r="G9" s="121"/>
    </row>
    <row r="10" spans="1:7" ht="10.95" customHeight="1">
      <c r="C10" s="12"/>
      <c r="D10" s="11"/>
      <c r="E10" s="16"/>
      <c r="F10" s="7"/>
      <c r="G10" s="7"/>
    </row>
    <row r="11" spans="1:7" ht="28.95" customHeight="1">
      <c r="A11" s="122" t="s">
        <v>124</v>
      </c>
      <c r="B11" s="122"/>
      <c r="C11" s="122"/>
      <c r="D11" s="122"/>
      <c r="E11" s="122"/>
      <c r="F11" s="122"/>
      <c r="G11" s="122"/>
    </row>
    <row r="12" spans="1:7" ht="15" customHeight="1">
      <c r="C12" s="18"/>
      <c r="D12" s="19" t="s">
        <v>76</v>
      </c>
      <c r="E12" s="19" t="s">
        <v>77</v>
      </c>
      <c r="F12" s="19" t="s">
        <v>8</v>
      </c>
      <c r="G12" s="10"/>
    </row>
    <row r="13" spans="1:7" ht="15" customHeight="1">
      <c r="C13" s="115" t="s">
        <v>6</v>
      </c>
      <c r="D13" s="20">
        <f>G170</f>
        <v>623714</v>
      </c>
      <c r="E13" s="21">
        <f>G210</f>
        <v>108320</v>
      </c>
      <c r="F13" s="20">
        <f>E13+D13</f>
        <v>732034</v>
      </c>
      <c r="G13" s="10"/>
    </row>
    <row r="14" spans="1:7" ht="15" customHeight="1">
      <c r="D14" s="20"/>
      <c r="E14" s="21"/>
      <c r="F14" s="20"/>
      <c r="G14" s="10"/>
    </row>
    <row r="15" spans="1:7" ht="15" customHeight="1">
      <c r="A15" s="17" t="s">
        <v>75</v>
      </c>
      <c r="E15" s="10"/>
      <c r="G15" s="10"/>
    </row>
    <row r="16" spans="1:7" s="27" customFormat="1" ht="13.5" customHeight="1">
      <c r="A16" s="22"/>
      <c r="B16" s="23"/>
      <c r="C16" s="24"/>
      <c r="D16" s="25"/>
      <c r="E16" s="25"/>
      <c r="F16" s="25"/>
      <c r="G16" s="26" t="s">
        <v>94</v>
      </c>
    </row>
    <row r="17" spans="1:7" s="27" customFormat="1" ht="26.4">
      <c r="A17" s="28"/>
      <c r="B17" s="29"/>
      <c r="C17" s="30"/>
      <c r="D17" s="106" t="s">
        <v>155</v>
      </c>
      <c r="E17" s="107" t="s">
        <v>156</v>
      </c>
      <c r="F17" s="107" t="s">
        <v>157</v>
      </c>
      <c r="G17" s="107" t="s">
        <v>156</v>
      </c>
    </row>
    <row r="18" spans="1:7" s="27" customFormat="1">
      <c r="A18" s="22"/>
      <c r="B18" s="124" t="s">
        <v>7</v>
      </c>
      <c r="C18" s="124"/>
      <c r="D18" s="108" t="s">
        <v>125</v>
      </c>
      <c r="E18" s="108" t="s">
        <v>119</v>
      </c>
      <c r="F18" s="109" t="s">
        <v>119</v>
      </c>
      <c r="G18" s="110" t="s">
        <v>126</v>
      </c>
    </row>
    <row r="19" spans="1:7" s="27" customFormat="1" ht="6.6" customHeight="1">
      <c r="A19" s="31"/>
      <c r="B19" s="32"/>
      <c r="C19" s="24"/>
      <c r="D19" s="33"/>
      <c r="E19" s="33"/>
      <c r="F19" s="33"/>
      <c r="G19" s="34"/>
    </row>
    <row r="20" spans="1:7" ht="14.85" customHeight="1">
      <c r="A20" s="35"/>
      <c r="B20" s="119"/>
      <c r="C20" s="36" t="s">
        <v>9</v>
      </c>
      <c r="D20" s="37"/>
      <c r="E20" s="37"/>
      <c r="F20" s="37"/>
      <c r="G20" s="37"/>
    </row>
    <row r="21" spans="1:7" ht="14.85" customHeight="1">
      <c r="A21" s="35" t="s">
        <v>10</v>
      </c>
      <c r="B21" s="38">
        <v>2407</v>
      </c>
      <c r="C21" s="36" t="s">
        <v>0</v>
      </c>
      <c r="E21" s="10"/>
      <c r="G21" s="10"/>
    </row>
    <row r="22" spans="1:7" ht="14.85" customHeight="1">
      <c r="A22" s="35"/>
      <c r="B22" s="39">
        <v>1</v>
      </c>
      <c r="C22" s="40" t="s">
        <v>79</v>
      </c>
      <c r="D22" s="41"/>
      <c r="E22" s="41"/>
      <c r="F22" s="41"/>
      <c r="G22" s="41"/>
    </row>
    <row r="23" spans="1:7" ht="14.85" customHeight="1">
      <c r="A23" s="35"/>
      <c r="B23" s="42">
        <v>1.8</v>
      </c>
      <c r="C23" s="36" t="s">
        <v>138</v>
      </c>
      <c r="D23" s="43"/>
      <c r="E23" s="43"/>
      <c r="F23" s="43"/>
      <c r="G23" s="43"/>
    </row>
    <row r="24" spans="1:7" ht="14.85" customHeight="1">
      <c r="A24" s="35"/>
      <c r="B24" s="119">
        <v>60</v>
      </c>
      <c r="C24" s="40" t="s">
        <v>11</v>
      </c>
      <c r="D24" s="43"/>
      <c r="E24" s="43"/>
      <c r="F24" s="43"/>
      <c r="G24" s="43"/>
    </row>
    <row r="25" spans="1:7" ht="14.85" customHeight="1">
      <c r="A25" s="35"/>
      <c r="B25" s="119" t="s">
        <v>95</v>
      </c>
      <c r="C25" s="40" t="s">
        <v>85</v>
      </c>
      <c r="D25" s="63">
        <v>2000</v>
      </c>
      <c r="E25" s="44">
        <v>0</v>
      </c>
      <c r="F25" s="44">
        <v>0</v>
      </c>
      <c r="G25" s="44"/>
    </row>
    <row r="26" spans="1:7" ht="14.85" customHeight="1">
      <c r="A26" s="35" t="s">
        <v>117</v>
      </c>
      <c r="B26" s="85" t="s">
        <v>12</v>
      </c>
      <c r="C26" s="40" t="s">
        <v>39</v>
      </c>
      <c r="D26" s="63">
        <v>1530</v>
      </c>
      <c r="E26" s="44">
        <v>0</v>
      </c>
      <c r="F26" s="44">
        <v>0</v>
      </c>
      <c r="G26" s="44"/>
    </row>
    <row r="27" spans="1:7" ht="14.85" customHeight="1">
      <c r="A27" s="35"/>
      <c r="B27" s="85" t="s">
        <v>13</v>
      </c>
      <c r="C27" s="40" t="s">
        <v>14</v>
      </c>
      <c r="D27" s="63">
        <v>16320</v>
      </c>
      <c r="E27" s="63">
        <v>65000</v>
      </c>
      <c r="F27" s="63">
        <v>65000</v>
      </c>
      <c r="G27" s="63">
        <v>65000</v>
      </c>
    </row>
    <row r="28" spans="1:7" ht="14.85" customHeight="1">
      <c r="A28" s="35"/>
      <c r="B28" s="85" t="s">
        <v>15</v>
      </c>
      <c r="C28" s="40" t="s">
        <v>16</v>
      </c>
      <c r="D28" s="63">
        <v>60224</v>
      </c>
      <c r="E28" s="44">
        <v>0</v>
      </c>
      <c r="F28" s="44">
        <v>0</v>
      </c>
      <c r="G28" s="44">
        <v>0</v>
      </c>
    </row>
    <row r="29" spans="1:7" ht="14.85" customHeight="1">
      <c r="A29" s="35"/>
      <c r="B29" s="85" t="s">
        <v>17</v>
      </c>
      <c r="C29" s="40" t="s">
        <v>18</v>
      </c>
      <c r="D29" s="63">
        <v>7850</v>
      </c>
      <c r="E29" s="44">
        <v>0</v>
      </c>
      <c r="F29" s="44">
        <v>0</v>
      </c>
      <c r="G29" s="44">
        <v>0</v>
      </c>
    </row>
    <row r="30" spans="1:7" ht="14.85" customHeight="1">
      <c r="A30" s="35" t="s">
        <v>8</v>
      </c>
      <c r="B30" s="119">
        <v>60</v>
      </c>
      <c r="C30" s="40" t="s">
        <v>11</v>
      </c>
      <c r="D30" s="65">
        <f t="shared" ref="D30:F30" si="0">SUM(D25:D29)</f>
        <v>87924</v>
      </c>
      <c r="E30" s="65">
        <f t="shared" si="0"/>
        <v>65000</v>
      </c>
      <c r="F30" s="65">
        <f t="shared" si="0"/>
        <v>65000</v>
      </c>
      <c r="G30" s="47">
        <v>65000</v>
      </c>
    </row>
    <row r="31" spans="1:7" ht="14.85" customHeight="1">
      <c r="A31" s="35" t="s">
        <v>8</v>
      </c>
      <c r="B31" s="42">
        <v>1.8</v>
      </c>
      <c r="C31" s="36" t="s">
        <v>138</v>
      </c>
      <c r="D31" s="65">
        <f t="shared" ref="D31:F33" si="1">D30</f>
        <v>87924</v>
      </c>
      <c r="E31" s="65">
        <f t="shared" si="1"/>
        <v>65000</v>
      </c>
      <c r="F31" s="65">
        <f t="shared" si="1"/>
        <v>65000</v>
      </c>
      <c r="G31" s="47">
        <v>65000</v>
      </c>
    </row>
    <row r="32" spans="1:7" ht="14.85" customHeight="1">
      <c r="A32" s="35" t="s">
        <v>8</v>
      </c>
      <c r="B32" s="39">
        <v>1</v>
      </c>
      <c r="C32" s="40" t="s">
        <v>79</v>
      </c>
      <c r="D32" s="65">
        <f t="shared" si="1"/>
        <v>87924</v>
      </c>
      <c r="E32" s="65">
        <f t="shared" si="1"/>
        <v>65000</v>
      </c>
      <c r="F32" s="65">
        <f t="shared" si="1"/>
        <v>65000</v>
      </c>
      <c r="G32" s="47">
        <v>65000</v>
      </c>
    </row>
    <row r="33" spans="1:7" ht="14.85" customHeight="1">
      <c r="A33" s="40" t="s">
        <v>8</v>
      </c>
      <c r="B33" s="38">
        <v>2407</v>
      </c>
      <c r="C33" s="36" t="s">
        <v>0</v>
      </c>
      <c r="D33" s="65">
        <f t="shared" si="1"/>
        <v>87924</v>
      </c>
      <c r="E33" s="65">
        <f t="shared" si="1"/>
        <v>65000</v>
      </c>
      <c r="F33" s="65">
        <f t="shared" si="1"/>
        <v>65000</v>
      </c>
      <c r="G33" s="47">
        <v>65000</v>
      </c>
    </row>
    <row r="34" spans="1:7" ht="14.85" customHeight="1">
      <c r="A34" s="40"/>
      <c r="B34" s="38"/>
      <c r="C34" s="40"/>
      <c r="D34" s="37"/>
      <c r="E34" s="37"/>
      <c r="F34" s="37"/>
      <c r="G34" s="37"/>
    </row>
    <row r="35" spans="1:7" ht="14.85" customHeight="1">
      <c r="A35" s="35" t="s">
        <v>10</v>
      </c>
      <c r="B35" s="38">
        <v>2851</v>
      </c>
      <c r="C35" s="36" t="s">
        <v>2</v>
      </c>
      <c r="D35" s="51"/>
      <c r="E35" s="51"/>
      <c r="F35" s="51"/>
      <c r="G35" s="51"/>
    </row>
    <row r="36" spans="1:7" ht="14.85" customHeight="1">
      <c r="A36" s="35"/>
      <c r="B36" s="52">
        <v>1E-3</v>
      </c>
      <c r="C36" s="36" t="s">
        <v>19</v>
      </c>
      <c r="D36" s="43"/>
      <c r="E36" s="43"/>
      <c r="F36" s="43"/>
      <c r="G36" s="43"/>
    </row>
    <row r="37" spans="1:7" ht="14.85" customHeight="1">
      <c r="A37" s="35"/>
      <c r="B37" s="119">
        <v>60</v>
      </c>
      <c r="C37" s="40" t="s">
        <v>20</v>
      </c>
      <c r="D37" s="43"/>
      <c r="E37" s="43"/>
      <c r="F37" s="43"/>
      <c r="G37" s="43"/>
    </row>
    <row r="38" spans="1:7" ht="14.85" customHeight="1">
      <c r="A38" s="35"/>
      <c r="B38" s="85" t="s">
        <v>21</v>
      </c>
      <c r="C38" s="53" t="s">
        <v>22</v>
      </c>
      <c r="D38" s="67">
        <v>35798</v>
      </c>
      <c r="E38" s="76">
        <v>46226</v>
      </c>
      <c r="F38" s="76">
        <v>46226</v>
      </c>
      <c r="G38" s="63">
        <v>44269</v>
      </c>
    </row>
    <row r="39" spans="1:7" ht="14.85" customHeight="1">
      <c r="A39" s="35"/>
      <c r="B39" s="85" t="s">
        <v>121</v>
      </c>
      <c r="C39" s="53" t="s">
        <v>32</v>
      </c>
      <c r="D39" s="54">
        <v>0</v>
      </c>
      <c r="E39" s="76">
        <v>2799</v>
      </c>
      <c r="F39" s="76">
        <v>2799</v>
      </c>
      <c r="G39" s="63">
        <v>5267</v>
      </c>
    </row>
    <row r="40" spans="1:7" ht="14.85" customHeight="1">
      <c r="A40" s="35"/>
      <c r="B40" s="85" t="s">
        <v>23</v>
      </c>
      <c r="C40" s="53" t="s">
        <v>24</v>
      </c>
      <c r="D40" s="67">
        <v>269</v>
      </c>
      <c r="E40" s="76">
        <v>242</v>
      </c>
      <c r="F40" s="76">
        <v>242</v>
      </c>
      <c r="G40" s="37">
        <v>650</v>
      </c>
    </row>
    <row r="41" spans="1:7" ht="14.85" customHeight="1">
      <c r="A41" s="35"/>
      <c r="B41" s="85" t="s">
        <v>25</v>
      </c>
      <c r="C41" s="53" t="s">
        <v>26</v>
      </c>
      <c r="D41" s="64">
        <v>5297</v>
      </c>
      <c r="E41" s="62">
        <v>4683</v>
      </c>
      <c r="F41" s="62">
        <v>4683</v>
      </c>
      <c r="G41" s="12">
        <v>4917</v>
      </c>
    </row>
    <row r="42" spans="1:7" ht="28.2" customHeight="1">
      <c r="A42" s="35"/>
      <c r="B42" s="85" t="s">
        <v>118</v>
      </c>
      <c r="C42" s="53" t="s">
        <v>123</v>
      </c>
      <c r="D42" s="56">
        <v>0</v>
      </c>
      <c r="E42" s="62">
        <v>22141</v>
      </c>
      <c r="F42" s="62">
        <v>22141</v>
      </c>
      <c r="G42" s="55">
        <v>0</v>
      </c>
    </row>
    <row r="43" spans="1:7">
      <c r="A43" s="35"/>
      <c r="B43" s="85" t="s">
        <v>12</v>
      </c>
      <c r="C43" s="53" t="s">
        <v>39</v>
      </c>
      <c r="D43" s="75">
        <v>1660</v>
      </c>
      <c r="E43" s="58">
        <v>0</v>
      </c>
      <c r="F43" s="58">
        <v>0</v>
      </c>
      <c r="G43" s="57">
        <v>0</v>
      </c>
    </row>
    <row r="44" spans="1:7" ht="14.4" customHeight="1">
      <c r="A44" s="35" t="s">
        <v>8</v>
      </c>
      <c r="B44" s="119">
        <v>60</v>
      </c>
      <c r="C44" s="40" t="s">
        <v>20</v>
      </c>
      <c r="D44" s="59">
        <f t="shared" ref="D44:F44" si="2">SUM(D38:D43)</f>
        <v>43024</v>
      </c>
      <c r="E44" s="59">
        <f t="shared" si="2"/>
        <v>76091</v>
      </c>
      <c r="F44" s="59">
        <f t="shared" si="2"/>
        <v>76091</v>
      </c>
      <c r="G44" s="59">
        <v>55103</v>
      </c>
    </row>
    <row r="45" spans="1:7" ht="14.4" customHeight="1">
      <c r="A45" s="35" t="s">
        <v>8</v>
      </c>
      <c r="B45" s="52">
        <v>1E-3</v>
      </c>
      <c r="C45" s="36" t="s">
        <v>19</v>
      </c>
      <c r="D45" s="47">
        <f t="shared" ref="D45:F45" si="3">D44</f>
        <v>43024</v>
      </c>
      <c r="E45" s="47">
        <f t="shared" si="3"/>
        <v>76091</v>
      </c>
      <c r="F45" s="47">
        <f t="shared" si="3"/>
        <v>76091</v>
      </c>
      <c r="G45" s="47">
        <v>55103</v>
      </c>
    </row>
    <row r="46" spans="1:7" ht="12" customHeight="1">
      <c r="A46" s="35"/>
      <c r="B46" s="60"/>
      <c r="C46" s="36"/>
      <c r="D46" s="37"/>
      <c r="E46" s="37"/>
      <c r="F46" s="37"/>
      <c r="G46" s="37"/>
    </row>
    <row r="47" spans="1:7" ht="14.4" customHeight="1">
      <c r="A47" s="35"/>
      <c r="B47" s="52">
        <v>3.0000000000000001E-3</v>
      </c>
      <c r="C47" s="36" t="s">
        <v>27</v>
      </c>
      <c r="D47" s="51"/>
      <c r="E47" s="51"/>
      <c r="F47" s="51"/>
      <c r="G47" s="51"/>
    </row>
    <row r="48" spans="1:7" ht="14.4" customHeight="1">
      <c r="A48" s="35"/>
      <c r="B48" s="119">
        <v>61</v>
      </c>
      <c r="C48" s="40" t="s">
        <v>28</v>
      </c>
      <c r="D48" s="51"/>
      <c r="E48" s="51"/>
      <c r="F48" s="51"/>
      <c r="G48" s="51"/>
    </row>
    <row r="49" spans="1:7" ht="14.4" customHeight="1">
      <c r="A49" s="35"/>
      <c r="B49" s="119">
        <v>45</v>
      </c>
      <c r="C49" s="40" t="s">
        <v>80</v>
      </c>
      <c r="D49" s="64"/>
      <c r="E49" s="64"/>
      <c r="F49" s="64"/>
      <c r="G49" s="64"/>
    </row>
    <row r="50" spans="1:7" ht="14.4" customHeight="1">
      <c r="A50" s="35"/>
      <c r="B50" s="85" t="s">
        <v>40</v>
      </c>
      <c r="C50" s="53" t="s">
        <v>22</v>
      </c>
      <c r="D50" s="67">
        <v>6320</v>
      </c>
      <c r="E50" s="76">
        <v>9881</v>
      </c>
      <c r="F50" s="76">
        <v>9881</v>
      </c>
      <c r="G50" s="63">
        <v>9919</v>
      </c>
    </row>
    <row r="51" spans="1:7" s="120" customFormat="1" ht="14.4" customHeight="1">
      <c r="A51" s="35"/>
      <c r="B51" s="85" t="s">
        <v>134</v>
      </c>
      <c r="C51" s="53" t="s">
        <v>32</v>
      </c>
      <c r="D51" s="54">
        <v>0</v>
      </c>
      <c r="E51" s="54">
        <v>0</v>
      </c>
      <c r="F51" s="54">
        <v>0</v>
      </c>
      <c r="G51" s="63">
        <v>225</v>
      </c>
    </row>
    <row r="52" spans="1:7" ht="14.4" customHeight="1">
      <c r="A52" s="68"/>
      <c r="B52" s="125" t="s">
        <v>113</v>
      </c>
      <c r="C52" s="114" t="s">
        <v>26</v>
      </c>
      <c r="D52" s="75">
        <v>49</v>
      </c>
      <c r="E52" s="75">
        <v>38</v>
      </c>
      <c r="F52" s="75">
        <v>38</v>
      </c>
      <c r="G52" s="70">
        <v>40</v>
      </c>
    </row>
    <row r="53" spans="1:7" ht="14.4" customHeight="1">
      <c r="A53" s="35"/>
      <c r="B53" s="85" t="s">
        <v>41</v>
      </c>
      <c r="C53" s="53" t="s">
        <v>42</v>
      </c>
      <c r="D53" s="76">
        <v>767</v>
      </c>
      <c r="E53" s="76">
        <v>675</v>
      </c>
      <c r="F53" s="76">
        <v>675</v>
      </c>
      <c r="G53" s="63">
        <v>800</v>
      </c>
    </row>
    <row r="54" spans="1:7" ht="14.4" customHeight="1">
      <c r="A54" s="35" t="s">
        <v>8</v>
      </c>
      <c r="B54" s="119">
        <v>45</v>
      </c>
      <c r="C54" s="40" t="s">
        <v>80</v>
      </c>
      <c r="D54" s="65">
        <f t="shared" ref="D54:F54" si="4">SUM(D50:D53)</f>
        <v>7136</v>
      </c>
      <c r="E54" s="65">
        <f t="shared" si="4"/>
        <v>10594</v>
      </c>
      <c r="F54" s="65">
        <f t="shared" si="4"/>
        <v>10594</v>
      </c>
      <c r="G54" s="65">
        <v>10984</v>
      </c>
    </row>
    <row r="55" spans="1:7" ht="12" customHeight="1">
      <c r="A55" s="35"/>
      <c r="B55" s="119"/>
      <c r="C55" s="40"/>
      <c r="D55" s="66"/>
      <c r="E55" s="66"/>
      <c r="F55" s="66"/>
      <c r="G55" s="66"/>
    </row>
    <row r="56" spans="1:7" ht="14.4" customHeight="1">
      <c r="A56" s="35"/>
      <c r="B56" s="119">
        <v>46</v>
      </c>
      <c r="C56" s="40" t="s">
        <v>81</v>
      </c>
      <c r="D56" s="67"/>
      <c r="E56" s="67"/>
      <c r="F56" s="67"/>
      <c r="G56" s="67"/>
    </row>
    <row r="57" spans="1:7" ht="14.4" customHeight="1">
      <c r="A57" s="35"/>
      <c r="B57" s="85" t="s">
        <v>44</v>
      </c>
      <c r="C57" s="53" t="s">
        <v>22</v>
      </c>
      <c r="D57" s="67">
        <v>18398</v>
      </c>
      <c r="E57" s="76">
        <v>26619</v>
      </c>
      <c r="F57" s="76">
        <v>26619</v>
      </c>
      <c r="G57" s="63">
        <v>24943</v>
      </c>
    </row>
    <row r="58" spans="1:7" s="120" customFormat="1" ht="14.4" customHeight="1">
      <c r="A58" s="35"/>
      <c r="B58" s="85" t="s">
        <v>135</v>
      </c>
      <c r="C58" s="53" t="s">
        <v>32</v>
      </c>
      <c r="D58" s="54">
        <v>0</v>
      </c>
      <c r="E58" s="54">
        <v>0</v>
      </c>
      <c r="F58" s="54">
        <v>0</v>
      </c>
      <c r="G58" s="63">
        <v>1808</v>
      </c>
    </row>
    <row r="59" spans="1:7" ht="14.4" customHeight="1">
      <c r="A59" s="35"/>
      <c r="B59" s="85" t="s">
        <v>114</v>
      </c>
      <c r="C59" s="53" t="s">
        <v>26</v>
      </c>
      <c r="D59" s="75">
        <v>45</v>
      </c>
      <c r="E59" s="75">
        <v>38</v>
      </c>
      <c r="F59" s="75">
        <v>38</v>
      </c>
      <c r="G59" s="70">
        <v>40</v>
      </c>
    </row>
    <row r="60" spans="1:7" ht="14.4" customHeight="1">
      <c r="A60" s="35" t="s">
        <v>8</v>
      </c>
      <c r="B60" s="119">
        <v>46</v>
      </c>
      <c r="C60" s="40" t="s">
        <v>81</v>
      </c>
      <c r="D60" s="70">
        <f t="shared" ref="D60:F60" si="5">SUM(D57:D59)</f>
        <v>18443</v>
      </c>
      <c r="E60" s="70">
        <f t="shared" si="5"/>
        <v>26657</v>
      </c>
      <c r="F60" s="70">
        <f t="shared" si="5"/>
        <v>26657</v>
      </c>
      <c r="G60" s="70">
        <v>26791</v>
      </c>
    </row>
    <row r="61" spans="1:7" ht="14.4" customHeight="1">
      <c r="A61" s="35"/>
      <c r="B61" s="119"/>
      <c r="C61" s="40"/>
      <c r="D61" s="66"/>
      <c r="E61" s="66"/>
      <c r="F61" s="66"/>
      <c r="G61" s="66"/>
    </row>
    <row r="62" spans="1:7" ht="14.4" customHeight="1">
      <c r="A62" s="35"/>
      <c r="B62" s="119">
        <v>47</v>
      </c>
      <c r="C62" s="40" t="s">
        <v>82</v>
      </c>
      <c r="D62" s="67"/>
      <c r="E62" s="67"/>
      <c r="F62" s="67"/>
      <c r="G62" s="67"/>
    </row>
    <row r="63" spans="1:7" ht="14.4" customHeight="1">
      <c r="A63" s="35"/>
      <c r="B63" s="85" t="s">
        <v>45</v>
      </c>
      <c r="C63" s="53" t="s">
        <v>22</v>
      </c>
      <c r="D63" s="66">
        <v>19914</v>
      </c>
      <c r="E63" s="76">
        <v>21660</v>
      </c>
      <c r="F63" s="76">
        <v>21660</v>
      </c>
      <c r="G63" s="63">
        <v>22110</v>
      </c>
    </row>
    <row r="64" spans="1:7" s="120" customFormat="1" ht="14.4" customHeight="1">
      <c r="A64" s="35"/>
      <c r="B64" s="85" t="s">
        <v>136</v>
      </c>
      <c r="C64" s="53" t="s">
        <v>32</v>
      </c>
      <c r="D64" s="44">
        <v>0</v>
      </c>
      <c r="E64" s="54">
        <v>0</v>
      </c>
      <c r="F64" s="54">
        <v>0</v>
      </c>
      <c r="G64" s="63">
        <v>1060</v>
      </c>
    </row>
    <row r="65" spans="1:7" ht="14.4" customHeight="1">
      <c r="A65" s="35"/>
      <c r="B65" s="85" t="s">
        <v>115</v>
      </c>
      <c r="C65" s="53" t="s">
        <v>26</v>
      </c>
      <c r="D65" s="75">
        <v>25</v>
      </c>
      <c r="E65" s="75">
        <v>38</v>
      </c>
      <c r="F65" s="75">
        <v>38</v>
      </c>
      <c r="G65" s="70">
        <v>40</v>
      </c>
    </row>
    <row r="66" spans="1:7" ht="14.4" customHeight="1">
      <c r="A66" s="35" t="s">
        <v>8</v>
      </c>
      <c r="B66" s="119">
        <v>47</v>
      </c>
      <c r="C66" s="40" t="s">
        <v>82</v>
      </c>
      <c r="D66" s="65">
        <f t="shared" ref="D66:F66" si="6">SUM(D63:D65)</f>
        <v>19939</v>
      </c>
      <c r="E66" s="65">
        <f t="shared" si="6"/>
        <v>21698</v>
      </c>
      <c r="F66" s="65">
        <f t="shared" si="6"/>
        <v>21698</v>
      </c>
      <c r="G66" s="65">
        <v>23210</v>
      </c>
    </row>
    <row r="67" spans="1:7" ht="14.4" customHeight="1">
      <c r="A67" s="35"/>
      <c r="B67" s="119"/>
      <c r="C67" s="40"/>
      <c r="D67" s="66"/>
      <c r="E67" s="66"/>
      <c r="F67" s="66"/>
      <c r="G67" s="66"/>
    </row>
    <row r="68" spans="1:7" ht="14.4" customHeight="1">
      <c r="A68" s="35"/>
      <c r="B68" s="119">
        <v>48</v>
      </c>
      <c r="C68" s="40" t="s">
        <v>83</v>
      </c>
      <c r="D68" s="64"/>
      <c r="E68" s="64"/>
      <c r="F68" s="64"/>
      <c r="G68" s="64"/>
    </row>
    <row r="69" spans="1:7" ht="14.4" customHeight="1">
      <c r="A69" s="35"/>
      <c r="B69" s="85" t="s">
        <v>46</v>
      </c>
      <c r="C69" s="53" t="s">
        <v>22</v>
      </c>
      <c r="D69" s="67">
        <v>11268</v>
      </c>
      <c r="E69" s="76">
        <v>962</v>
      </c>
      <c r="F69" s="76">
        <f>E69+9200</f>
        <v>10162</v>
      </c>
      <c r="G69" s="63">
        <v>13622</v>
      </c>
    </row>
    <row r="70" spans="1:7" s="120" customFormat="1" ht="14.4" customHeight="1">
      <c r="A70" s="35"/>
      <c r="B70" s="85" t="s">
        <v>133</v>
      </c>
      <c r="C70" s="53" t="s">
        <v>32</v>
      </c>
      <c r="D70" s="54">
        <v>0</v>
      </c>
      <c r="E70" s="54">
        <v>0</v>
      </c>
      <c r="F70" s="54">
        <v>0</v>
      </c>
      <c r="G70" s="63">
        <v>1207</v>
      </c>
    </row>
    <row r="71" spans="1:7" ht="14.4" customHeight="1">
      <c r="A71" s="35"/>
      <c r="B71" s="85" t="s">
        <v>116</v>
      </c>
      <c r="C71" s="53" t="s">
        <v>26</v>
      </c>
      <c r="D71" s="75">
        <v>50</v>
      </c>
      <c r="E71" s="75">
        <v>38</v>
      </c>
      <c r="F71" s="75">
        <v>38</v>
      </c>
      <c r="G71" s="70">
        <v>40</v>
      </c>
    </row>
    <row r="72" spans="1:7" ht="14.4" customHeight="1">
      <c r="A72" s="35" t="s">
        <v>8</v>
      </c>
      <c r="B72" s="119">
        <v>48</v>
      </c>
      <c r="C72" s="40" t="s">
        <v>83</v>
      </c>
      <c r="D72" s="65">
        <f>SUM(D69:D71)</f>
        <v>11318</v>
      </c>
      <c r="E72" s="65">
        <f t="shared" ref="E72:F72" si="7">SUM(E69:E71)</f>
        <v>1000</v>
      </c>
      <c r="F72" s="65">
        <f t="shared" si="7"/>
        <v>10200</v>
      </c>
      <c r="G72" s="65">
        <v>14869</v>
      </c>
    </row>
    <row r="73" spans="1:7">
      <c r="A73" s="35"/>
      <c r="B73" s="119"/>
      <c r="C73" s="40"/>
      <c r="D73" s="71"/>
      <c r="E73" s="71"/>
      <c r="F73" s="71"/>
      <c r="G73" s="71"/>
    </row>
    <row r="74" spans="1:7" ht="26.4">
      <c r="A74" s="35"/>
      <c r="B74" s="119">
        <v>60</v>
      </c>
      <c r="C74" s="40" t="s">
        <v>29</v>
      </c>
      <c r="D74" s="67"/>
      <c r="E74" s="67"/>
      <c r="F74" s="67"/>
      <c r="G74" s="67"/>
    </row>
    <row r="75" spans="1:7" ht="14.4" customHeight="1">
      <c r="A75" s="35"/>
      <c r="B75" s="85" t="s">
        <v>30</v>
      </c>
      <c r="C75" s="40" t="s">
        <v>22</v>
      </c>
      <c r="D75" s="67">
        <v>65685</v>
      </c>
      <c r="E75" s="76">
        <v>69212</v>
      </c>
      <c r="F75" s="76">
        <f>E75+6938</f>
        <v>76150</v>
      </c>
      <c r="G75" s="63">
        <v>65485</v>
      </c>
    </row>
    <row r="76" spans="1:7" ht="14.4" customHeight="1">
      <c r="A76" s="35"/>
      <c r="B76" s="85" t="s">
        <v>31</v>
      </c>
      <c r="C76" s="40" t="s">
        <v>32</v>
      </c>
      <c r="D76" s="67">
        <v>4135</v>
      </c>
      <c r="E76" s="76">
        <v>2105</v>
      </c>
      <c r="F76" s="76">
        <v>2105</v>
      </c>
      <c r="G76" s="63">
        <v>5981</v>
      </c>
    </row>
    <row r="77" spans="1:7" ht="14.4" customHeight="1">
      <c r="A77" s="35"/>
      <c r="B77" s="85" t="s">
        <v>33</v>
      </c>
      <c r="C77" s="40" t="s">
        <v>24</v>
      </c>
      <c r="D77" s="76">
        <v>248</v>
      </c>
      <c r="E77" s="76">
        <v>188</v>
      </c>
      <c r="F77" s="76">
        <v>188</v>
      </c>
      <c r="G77" s="66">
        <v>207</v>
      </c>
    </row>
    <row r="78" spans="1:7" ht="14.4" customHeight="1">
      <c r="A78" s="35"/>
      <c r="B78" s="85" t="s">
        <v>34</v>
      </c>
      <c r="C78" s="40" t="s">
        <v>26</v>
      </c>
      <c r="D78" s="76">
        <v>1528</v>
      </c>
      <c r="E78" s="76">
        <v>1129</v>
      </c>
      <c r="F78" s="76">
        <v>1129</v>
      </c>
      <c r="G78" s="66">
        <v>2035</v>
      </c>
    </row>
    <row r="79" spans="1:7" ht="14.4" customHeight="1">
      <c r="A79" s="35"/>
      <c r="B79" s="85" t="s">
        <v>35</v>
      </c>
      <c r="C79" s="40" t="s">
        <v>84</v>
      </c>
      <c r="D79" s="76">
        <v>2149</v>
      </c>
      <c r="E79" s="76">
        <v>1613</v>
      </c>
      <c r="F79" s="76">
        <v>1613</v>
      </c>
      <c r="G79" s="66">
        <v>3025</v>
      </c>
    </row>
    <row r="80" spans="1:7" ht="14.4" customHeight="1">
      <c r="A80" s="35"/>
      <c r="B80" s="85" t="s">
        <v>36</v>
      </c>
      <c r="C80" s="40" t="s">
        <v>47</v>
      </c>
      <c r="D80" s="63">
        <v>45</v>
      </c>
      <c r="E80" s="76">
        <v>34</v>
      </c>
      <c r="F80" s="76">
        <v>34</v>
      </c>
      <c r="G80" s="66">
        <v>52</v>
      </c>
    </row>
    <row r="81" spans="1:7" ht="14.4" customHeight="1">
      <c r="A81" s="35"/>
      <c r="B81" s="85" t="s">
        <v>37</v>
      </c>
      <c r="C81" s="40" t="s">
        <v>38</v>
      </c>
      <c r="D81" s="126">
        <v>8195</v>
      </c>
      <c r="E81" s="75">
        <v>12500</v>
      </c>
      <c r="F81" s="75">
        <v>12500</v>
      </c>
      <c r="G81" s="70">
        <v>16000</v>
      </c>
    </row>
    <row r="82" spans="1:7" ht="26.4">
      <c r="A82" s="35" t="s">
        <v>8</v>
      </c>
      <c r="B82" s="119">
        <v>60</v>
      </c>
      <c r="C82" s="40" t="s">
        <v>29</v>
      </c>
      <c r="D82" s="70">
        <f>SUM(D75:D81)</f>
        <v>81985</v>
      </c>
      <c r="E82" s="70">
        <f t="shared" ref="E82:F82" si="8">SUM(E75:E81)</f>
        <v>86781</v>
      </c>
      <c r="F82" s="70">
        <f t="shared" si="8"/>
        <v>93719</v>
      </c>
      <c r="G82" s="70">
        <v>92785</v>
      </c>
    </row>
    <row r="83" spans="1:7" ht="14.4" customHeight="1">
      <c r="A83" s="35" t="s">
        <v>8</v>
      </c>
      <c r="B83" s="119">
        <v>61</v>
      </c>
      <c r="C83" s="40" t="s">
        <v>28</v>
      </c>
      <c r="D83" s="65">
        <f t="shared" ref="D83:F83" si="9">D72+D66+D60+D54+D82</f>
        <v>138821</v>
      </c>
      <c r="E83" s="65">
        <f t="shared" si="9"/>
        <v>146730</v>
      </c>
      <c r="F83" s="65">
        <f t="shared" si="9"/>
        <v>162868</v>
      </c>
      <c r="G83" s="65">
        <v>168639</v>
      </c>
    </row>
    <row r="84" spans="1:7">
      <c r="A84" s="35"/>
      <c r="B84" s="119"/>
      <c r="C84" s="40"/>
      <c r="D84" s="72"/>
      <c r="E84" s="72"/>
      <c r="F84" s="72"/>
      <c r="G84" s="72"/>
    </row>
    <row r="85" spans="1:7" ht="27.6" customHeight="1">
      <c r="A85" s="35"/>
      <c r="B85" s="119">
        <v>63</v>
      </c>
      <c r="C85" s="61" t="s">
        <v>101</v>
      </c>
      <c r="D85" s="62"/>
      <c r="E85" s="62"/>
      <c r="F85" s="86"/>
      <c r="G85" s="56"/>
    </row>
    <row r="86" spans="1:7" ht="14.4" customHeight="1">
      <c r="A86" s="35"/>
      <c r="B86" s="119" t="s">
        <v>96</v>
      </c>
      <c r="C86" s="53" t="s">
        <v>39</v>
      </c>
      <c r="D86" s="57">
        <v>0</v>
      </c>
      <c r="E86" s="70">
        <v>1952</v>
      </c>
      <c r="F86" s="70">
        <f>E86+15748</f>
        <v>17700</v>
      </c>
      <c r="G86" s="70">
        <v>1952</v>
      </c>
    </row>
    <row r="87" spans="1:7" ht="26.4">
      <c r="A87" s="35" t="s">
        <v>8</v>
      </c>
      <c r="B87" s="119">
        <v>63</v>
      </c>
      <c r="C87" s="61" t="s">
        <v>101</v>
      </c>
      <c r="D87" s="58">
        <f t="shared" ref="D87:F87" si="10">D86</f>
        <v>0</v>
      </c>
      <c r="E87" s="75">
        <f t="shared" si="10"/>
        <v>1952</v>
      </c>
      <c r="F87" s="75">
        <f t="shared" si="10"/>
        <v>17700</v>
      </c>
      <c r="G87" s="75">
        <v>1952</v>
      </c>
    </row>
    <row r="88" spans="1:7" ht="12" customHeight="1">
      <c r="A88" s="35"/>
      <c r="B88" s="119"/>
      <c r="C88" s="61"/>
      <c r="D88" s="62"/>
      <c r="E88" s="56"/>
      <c r="F88" s="111"/>
      <c r="G88" s="56"/>
    </row>
    <row r="89" spans="1:7" ht="26.4">
      <c r="A89" s="35"/>
      <c r="B89" s="119">
        <v>64</v>
      </c>
      <c r="C89" s="61" t="s">
        <v>99</v>
      </c>
      <c r="D89" s="76"/>
      <c r="E89" s="54"/>
      <c r="F89" s="112"/>
      <c r="G89" s="54"/>
    </row>
    <row r="90" spans="1:7">
      <c r="A90" s="119"/>
      <c r="B90" s="119" t="s">
        <v>97</v>
      </c>
      <c r="C90" s="53" t="s">
        <v>39</v>
      </c>
      <c r="D90" s="57">
        <v>0</v>
      </c>
      <c r="E90" s="70">
        <v>5000</v>
      </c>
      <c r="F90" s="70">
        <f>9300+E90</f>
        <v>14300</v>
      </c>
      <c r="G90" s="70">
        <v>5000</v>
      </c>
    </row>
    <row r="91" spans="1:7" ht="26.4">
      <c r="A91" s="119" t="s">
        <v>8</v>
      </c>
      <c r="B91" s="119">
        <v>64</v>
      </c>
      <c r="C91" s="61" t="s">
        <v>99</v>
      </c>
      <c r="D91" s="46">
        <f t="shared" ref="D91:F91" si="11">D90</f>
        <v>0</v>
      </c>
      <c r="E91" s="65">
        <f t="shared" si="11"/>
        <v>5000</v>
      </c>
      <c r="F91" s="65">
        <f t="shared" si="11"/>
        <v>14300</v>
      </c>
      <c r="G91" s="65">
        <v>5000</v>
      </c>
    </row>
    <row r="92" spans="1:7" ht="12" customHeight="1">
      <c r="A92" s="119"/>
      <c r="B92" s="119"/>
      <c r="C92" s="40"/>
      <c r="D92" s="63"/>
      <c r="E92" s="63"/>
      <c r="F92" s="63"/>
      <c r="G92" s="63"/>
    </row>
    <row r="93" spans="1:7" ht="39.6">
      <c r="A93" s="35"/>
      <c r="B93" s="119">
        <v>66</v>
      </c>
      <c r="C93" s="61" t="s">
        <v>158</v>
      </c>
      <c r="D93" s="62"/>
      <c r="E93" s="62"/>
      <c r="F93" s="86"/>
      <c r="G93" s="56"/>
    </row>
    <row r="94" spans="1:7" ht="14.4" customHeight="1">
      <c r="A94" s="35"/>
      <c r="B94" s="119" t="s">
        <v>109</v>
      </c>
      <c r="C94" s="53" t="s">
        <v>39</v>
      </c>
      <c r="D94" s="70">
        <v>1968</v>
      </c>
      <c r="E94" s="70">
        <v>1952</v>
      </c>
      <c r="F94" s="70">
        <v>1952</v>
      </c>
      <c r="G94" s="57">
        <v>0</v>
      </c>
    </row>
    <row r="95" spans="1:7" ht="39.6">
      <c r="A95" s="68" t="s">
        <v>8</v>
      </c>
      <c r="B95" s="69">
        <v>66</v>
      </c>
      <c r="C95" s="77" t="s">
        <v>158</v>
      </c>
      <c r="D95" s="75">
        <f t="shared" ref="D95:F95" si="12">D94</f>
        <v>1968</v>
      </c>
      <c r="E95" s="75">
        <f t="shared" si="12"/>
        <v>1952</v>
      </c>
      <c r="F95" s="75">
        <f t="shared" si="12"/>
        <v>1952</v>
      </c>
      <c r="G95" s="58">
        <v>0</v>
      </c>
    </row>
    <row r="96" spans="1:7">
      <c r="A96" s="35"/>
      <c r="B96" s="119"/>
      <c r="C96" s="61"/>
      <c r="D96" s="62"/>
      <c r="E96" s="62"/>
      <c r="F96" s="111"/>
      <c r="G96" s="56"/>
    </row>
    <row r="97" spans="1:7" ht="26.4">
      <c r="A97" s="35"/>
      <c r="B97" s="119">
        <v>67</v>
      </c>
      <c r="C97" s="61" t="s">
        <v>162</v>
      </c>
      <c r="D97" s="76"/>
      <c r="E97" s="76"/>
      <c r="F97" s="112"/>
      <c r="G97" s="54"/>
    </row>
    <row r="98" spans="1:7" ht="14.4" customHeight="1">
      <c r="A98" s="119"/>
      <c r="B98" s="119" t="s">
        <v>110</v>
      </c>
      <c r="C98" s="53" t="s">
        <v>39</v>
      </c>
      <c r="D98" s="57">
        <v>0</v>
      </c>
      <c r="E98" s="57">
        <v>0</v>
      </c>
      <c r="F98" s="57">
        <v>0</v>
      </c>
      <c r="G98" s="70">
        <v>2500</v>
      </c>
    </row>
    <row r="99" spans="1:7" ht="26.4">
      <c r="A99" s="35" t="s">
        <v>8</v>
      </c>
      <c r="B99" s="119">
        <v>67</v>
      </c>
      <c r="C99" s="61" t="s">
        <v>162</v>
      </c>
      <c r="D99" s="58">
        <f t="shared" ref="D99:F99" si="13">D98</f>
        <v>0</v>
      </c>
      <c r="E99" s="58">
        <f t="shared" si="13"/>
        <v>0</v>
      </c>
      <c r="F99" s="58">
        <f t="shared" si="13"/>
        <v>0</v>
      </c>
      <c r="G99" s="75">
        <v>2500</v>
      </c>
    </row>
    <row r="100" spans="1:7" ht="14.4" customHeight="1">
      <c r="A100" s="35" t="s">
        <v>8</v>
      </c>
      <c r="B100" s="52">
        <v>3.0000000000000001E-3</v>
      </c>
      <c r="C100" s="36" t="s">
        <v>27</v>
      </c>
      <c r="D100" s="65">
        <f>D83+D87+D91+D95+D99</f>
        <v>140789</v>
      </c>
      <c r="E100" s="65">
        <f t="shared" ref="E100:F100" si="14">E83+E87+E91+E95+E99</f>
        <v>155634</v>
      </c>
      <c r="F100" s="65">
        <f t="shared" si="14"/>
        <v>196820</v>
      </c>
      <c r="G100" s="65">
        <v>178091</v>
      </c>
    </row>
    <row r="101" spans="1:7">
      <c r="A101" s="35"/>
      <c r="B101" s="60"/>
      <c r="C101" s="36"/>
      <c r="D101" s="66"/>
      <c r="E101" s="66"/>
      <c r="F101" s="66"/>
      <c r="G101" s="66"/>
    </row>
    <row r="102" spans="1:7" ht="14.4" customHeight="1">
      <c r="A102" s="35"/>
      <c r="B102" s="52">
        <v>0.10199999999999999</v>
      </c>
      <c r="C102" s="36" t="s">
        <v>54</v>
      </c>
      <c r="D102" s="67"/>
      <c r="E102" s="67"/>
      <c r="F102" s="67"/>
      <c r="G102" s="67"/>
    </row>
    <row r="103" spans="1:7" ht="14.4" customHeight="1">
      <c r="A103" s="35"/>
      <c r="B103" s="119">
        <v>65</v>
      </c>
      <c r="C103" s="40" t="s">
        <v>48</v>
      </c>
      <c r="D103" s="67"/>
      <c r="E103" s="67"/>
      <c r="F103" s="67"/>
      <c r="G103" s="67"/>
    </row>
    <row r="104" spans="1:7" ht="14.4" customHeight="1">
      <c r="A104" s="35"/>
      <c r="B104" s="85" t="s">
        <v>49</v>
      </c>
      <c r="C104" s="53" t="s">
        <v>22</v>
      </c>
      <c r="D104" s="76">
        <v>2975</v>
      </c>
      <c r="E104" s="76">
        <v>3949</v>
      </c>
      <c r="F104" s="76">
        <v>3949</v>
      </c>
      <c r="G104" s="63">
        <v>4036</v>
      </c>
    </row>
    <row r="105" spans="1:7" ht="14.4" customHeight="1">
      <c r="A105" s="35"/>
      <c r="B105" s="85" t="s">
        <v>50</v>
      </c>
      <c r="C105" s="53" t="s">
        <v>26</v>
      </c>
      <c r="D105" s="62">
        <v>30</v>
      </c>
      <c r="E105" s="62">
        <v>23</v>
      </c>
      <c r="F105" s="62">
        <v>23</v>
      </c>
      <c r="G105" s="113">
        <v>24</v>
      </c>
    </row>
    <row r="106" spans="1:7" ht="14.4" customHeight="1">
      <c r="A106" s="35"/>
      <c r="B106" s="85" t="s">
        <v>51</v>
      </c>
      <c r="C106" s="53" t="s">
        <v>84</v>
      </c>
      <c r="D106" s="76">
        <v>100</v>
      </c>
      <c r="E106" s="76">
        <v>75</v>
      </c>
      <c r="F106" s="76">
        <v>75</v>
      </c>
      <c r="G106" s="66">
        <v>75</v>
      </c>
    </row>
    <row r="107" spans="1:7" ht="14.4" customHeight="1">
      <c r="A107" s="35"/>
      <c r="B107" s="85" t="s">
        <v>52</v>
      </c>
      <c r="C107" s="53" t="s">
        <v>47</v>
      </c>
      <c r="D107" s="76">
        <v>10</v>
      </c>
      <c r="E107" s="76">
        <v>8</v>
      </c>
      <c r="F107" s="76">
        <v>8</v>
      </c>
      <c r="G107" s="66">
        <v>8</v>
      </c>
    </row>
    <row r="108" spans="1:7" ht="14.4" customHeight="1">
      <c r="A108" s="35"/>
      <c r="B108" s="85" t="s">
        <v>53</v>
      </c>
      <c r="C108" s="53" t="s">
        <v>43</v>
      </c>
      <c r="D108" s="75">
        <v>35</v>
      </c>
      <c r="E108" s="75">
        <v>26</v>
      </c>
      <c r="F108" s="75">
        <v>26</v>
      </c>
      <c r="G108" s="59">
        <v>70</v>
      </c>
    </row>
    <row r="109" spans="1:7" ht="14.4" customHeight="1">
      <c r="A109" s="35" t="s">
        <v>8</v>
      </c>
      <c r="B109" s="119">
        <v>65</v>
      </c>
      <c r="C109" s="40" t="s">
        <v>48</v>
      </c>
      <c r="D109" s="70">
        <f>SUM(D104:D108)</f>
        <v>3150</v>
      </c>
      <c r="E109" s="70">
        <f t="shared" ref="E109:F109" si="15">SUM(E104:E108)</f>
        <v>4081</v>
      </c>
      <c r="F109" s="70">
        <f t="shared" si="15"/>
        <v>4081</v>
      </c>
      <c r="G109" s="59">
        <v>4213</v>
      </c>
    </row>
    <row r="110" spans="1:7">
      <c r="A110" s="35"/>
      <c r="B110" s="119"/>
      <c r="C110" s="40"/>
      <c r="D110" s="72"/>
      <c r="E110" s="73"/>
      <c r="F110" s="73"/>
      <c r="G110" s="71"/>
    </row>
    <row r="111" spans="1:7">
      <c r="A111" s="35"/>
      <c r="B111" s="119">
        <v>66</v>
      </c>
      <c r="C111" s="40" t="s">
        <v>105</v>
      </c>
      <c r="D111" s="63"/>
      <c r="E111" s="44"/>
      <c r="F111" s="44"/>
      <c r="G111" s="66"/>
    </row>
    <row r="112" spans="1:7">
      <c r="A112" s="35"/>
      <c r="B112" s="119" t="s">
        <v>106</v>
      </c>
      <c r="C112" s="53" t="s">
        <v>107</v>
      </c>
      <c r="D112" s="63">
        <v>833</v>
      </c>
      <c r="E112" s="63">
        <v>750</v>
      </c>
      <c r="F112" s="63">
        <v>750</v>
      </c>
      <c r="G112" s="66">
        <v>1</v>
      </c>
    </row>
    <row r="113" spans="1:7" ht="39.6">
      <c r="A113" s="35"/>
      <c r="B113" s="119" t="s">
        <v>127</v>
      </c>
      <c r="C113" s="53" t="s">
        <v>159</v>
      </c>
      <c r="D113" s="44">
        <v>0</v>
      </c>
      <c r="E113" s="44">
        <v>0</v>
      </c>
      <c r="F113" s="63">
        <v>30000</v>
      </c>
      <c r="G113" s="44">
        <v>0</v>
      </c>
    </row>
    <row r="114" spans="1:7">
      <c r="A114" s="35"/>
      <c r="B114" s="119" t="s">
        <v>149</v>
      </c>
      <c r="C114" s="53" t="s">
        <v>150</v>
      </c>
      <c r="D114" s="44">
        <v>0</v>
      </c>
      <c r="E114" s="44">
        <v>0</v>
      </c>
      <c r="F114" s="44">
        <v>0</v>
      </c>
      <c r="G114" s="63">
        <v>600</v>
      </c>
    </row>
    <row r="115" spans="1:7">
      <c r="A115" s="35"/>
      <c r="B115" s="119" t="s">
        <v>151</v>
      </c>
      <c r="C115" s="53" t="s">
        <v>152</v>
      </c>
      <c r="D115" s="44">
        <v>0</v>
      </c>
      <c r="E115" s="44">
        <v>0</v>
      </c>
      <c r="F115" s="44">
        <v>0</v>
      </c>
      <c r="G115" s="63">
        <v>1</v>
      </c>
    </row>
    <row r="116" spans="1:7">
      <c r="A116" s="35"/>
      <c r="B116" s="119" t="s">
        <v>153</v>
      </c>
      <c r="C116" s="53" t="s">
        <v>154</v>
      </c>
      <c r="D116" s="44">
        <v>0</v>
      </c>
      <c r="E116" s="44">
        <v>0</v>
      </c>
      <c r="F116" s="44">
        <v>0</v>
      </c>
      <c r="G116" s="63">
        <v>250000</v>
      </c>
    </row>
    <row r="117" spans="1:7">
      <c r="A117" s="35" t="s">
        <v>8</v>
      </c>
      <c r="B117" s="119">
        <v>66</v>
      </c>
      <c r="C117" s="40" t="s">
        <v>105</v>
      </c>
      <c r="D117" s="65">
        <f>D113+D112+D114+D115+D116</f>
        <v>833</v>
      </c>
      <c r="E117" s="65">
        <f t="shared" ref="E117:F117" si="16">E113+E112+E114+E115+E116</f>
        <v>750</v>
      </c>
      <c r="F117" s="65">
        <f t="shared" si="16"/>
        <v>30750</v>
      </c>
      <c r="G117" s="65">
        <v>250602</v>
      </c>
    </row>
    <row r="118" spans="1:7">
      <c r="A118" s="35" t="s">
        <v>8</v>
      </c>
      <c r="B118" s="52">
        <v>0.10199999999999999</v>
      </c>
      <c r="C118" s="36" t="s">
        <v>54</v>
      </c>
      <c r="D118" s="65">
        <f t="shared" ref="D118:F118" si="17">D109+D117</f>
        <v>3983</v>
      </c>
      <c r="E118" s="65">
        <f t="shared" si="17"/>
        <v>4831</v>
      </c>
      <c r="F118" s="65">
        <f t="shared" si="17"/>
        <v>34831</v>
      </c>
      <c r="G118" s="65">
        <v>254815</v>
      </c>
    </row>
    <row r="119" spans="1:7" ht="12" customHeight="1">
      <c r="A119" s="35"/>
      <c r="B119" s="52"/>
      <c r="C119" s="36"/>
      <c r="D119" s="66"/>
      <c r="E119" s="66"/>
      <c r="F119" s="66"/>
      <c r="G119" s="66"/>
    </row>
    <row r="120" spans="1:7" ht="14.85" customHeight="1">
      <c r="A120" s="35"/>
      <c r="B120" s="52">
        <v>0.105</v>
      </c>
      <c r="C120" s="36" t="s">
        <v>55</v>
      </c>
      <c r="D120" s="64"/>
      <c r="E120" s="64"/>
      <c r="F120" s="64"/>
      <c r="G120" s="64"/>
    </row>
    <row r="121" spans="1:7" ht="14.85" customHeight="1">
      <c r="A121" s="35"/>
      <c r="B121" s="119">
        <v>67</v>
      </c>
      <c r="C121" s="40" t="s">
        <v>111</v>
      </c>
      <c r="D121" s="64"/>
      <c r="E121" s="64"/>
      <c r="F121" s="64"/>
      <c r="G121" s="64"/>
    </row>
    <row r="122" spans="1:7" ht="14.85" customHeight="1">
      <c r="A122" s="35"/>
      <c r="B122" s="85" t="s">
        <v>56</v>
      </c>
      <c r="C122" s="40" t="s">
        <v>74</v>
      </c>
      <c r="D122" s="59">
        <v>23068</v>
      </c>
      <c r="E122" s="70">
        <v>29199</v>
      </c>
      <c r="F122" s="70">
        <f>5281+E122</f>
        <v>34480</v>
      </c>
      <c r="G122" s="59">
        <v>29533</v>
      </c>
    </row>
    <row r="123" spans="1:7" ht="14.85" customHeight="1">
      <c r="A123" s="35" t="s">
        <v>8</v>
      </c>
      <c r="B123" s="119">
        <v>67</v>
      </c>
      <c r="C123" s="40" t="s">
        <v>111</v>
      </c>
      <c r="D123" s="59">
        <f t="shared" ref="D123:F124" si="18">D122</f>
        <v>23068</v>
      </c>
      <c r="E123" s="70">
        <f t="shared" si="18"/>
        <v>29199</v>
      </c>
      <c r="F123" s="70">
        <f t="shared" si="18"/>
        <v>34480</v>
      </c>
      <c r="G123" s="59">
        <v>29533</v>
      </c>
    </row>
    <row r="124" spans="1:7" ht="14.85" customHeight="1">
      <c r="A124" s="35" t="s">
        <v>8</v>
      </c>
      <c r="B124" s="52">
        <v>0.105</v>
      </c>
      <c r="C124" s="36" t="s">
        <v>55</v>
      </c>
      <c r="D124" s="47">
        <f t="shared" si="18"/>
        <v>23068</v>
      </c>
      <c r="E124" s="65">
        <f t="shared" si="18"/>
        <v>29199</v>
      </c>
      <c r="F124" s="65">
        <f t="shared" si="18"/>
        <v>34480</v>
      </c>
      <c r="G124" s="47">
        <v>29533</v>
      </c>
    </row>
    <row r="125" spans="1:7" ht="10.95" customHeight="1">
      <c r="A125" s="35"/>
      <c r="B125" s="119"/>
      <c r="C125" s="40"/>
      <c r="D125" s="66"/>
      <c r="E125" s="66"/>
      <c r="F125" s="66"/>
      <c r="G125" s="66"/>
    </row>
    <row r="126" spans="1:7" ht="14.4" customHeight="1">
      <c r="A126" s="35"/>
      <c r="B126" s="52">
        <v>0.2</v>
      </c>
      <c r="C126" s="36" t="s">
        <v>57</v>
      </c>
      <c r="D126" s="67"/>
      <c r="E126" s="67"/>
      <c r="F126" s="67"/>
      <c r="G126" s="67"/>
    </row>
    <row r="127" spans="1:7" ht="14.4" customHeight="1">
      <c r="A127" s="35"/>
      <c r="B127" s="119">
        <v>68</v>
      </c>
      <c r="C127" s="40" t="s">
        <v>58</v>
      </c>
      <c r="D127" s="67"/>
      <c r="E127" s="67"/>
      <c r="F127" s="67"/>
      <c r="G127" s="67"/>
    </row>
    <row r="128" spans="1:7" ht="14.4" customHeight="1">
      <c r="A128" s="35"/>
      <c r="B128" s="119">
        <v>61</v>
      </c>
      <c r="C128" s="40" t="s">
        <v>59</v>
      </c>
      <c r="D128" s="67"/>
      <c r="E128" s="67"/>
      <c r="F128" s="67"/>
      <c r="G128" s="67"/>
    </row>
    <row r="129" spans="1:7" ht="14.4" customHeight="1">
      <c r="A129" s="35"/>
      <c r="B129" s="85" t="s">
        <v>60</v>
      </c>
      <c r="C129" s="40" t="s">
        <v>22</v>
      </c>
      <c r="D129" s="67">
        <v>13727</v>
      </c>
      <c r="E129" s="76">
        <v>15983</v>
      </c>
      <c r="F129" s="76">
        <v>15983</v>
      </c>
      <c r="G129" s="63">
        <v>12307</v>
      </c>
    </row>
    <row r="130" spans="1:7" ht="14.4" customHeight="1">
      <c r="A130" s="35"/>
      <c r="B130" s="85" t="s">
        <v>122</v>
      </c>
      <c r="C130" s="40" t="s">
        <v>32</v>
      </c>
      <c r="D130" s="54">
        <v>0</v>
      </c>
      <c r="E130" s="76">
        <v>245</v>
      </c>
      <c r="F130" s="76">
        <v>245</v>
      </c>
      <c r="G130" s="63">
        <v>785</v>
      </c>
    </row>
    <row r="131" spans="1:7" ht="14.4" customHeight="1">
      <c r="A131" s="35"/>
      <c r="B131" s="85" t="s">
        <v>61</v>
      </c>
      <c r="C131" s="40" t="s">
        <v>24</v>
      </c>
      <c r="D131" s="76">
        <v>100</v>
      </c>
      <c r="E131" s="76">
        <v>75</v>
      </c>
      <c r="F131" s="76">
        <v>75</v>
      </c>
      <c r="G131" s="66">
        <v>83</v>
      </c>
    </row>
    <row r="132" spans="1:7" ht="14.4" customHeight="1">
      <c r="A132" s="119"/>
      <c r="B132" s="85" t="s">
        <v>62</v>
      </c>
      <c r="C132" s="40" t="s">
        <v>26</v>
      </c>
      <c r="D132" s="126">
        <v>821</v>
      </c>
      <c r="E132" s="75">
        <v>91</v>
      </c>
      <c r="F132" s="75">
        <v>91</v>
      </c>
      <c r="G132" s="70">
        <v>300</v>
      </c>
    </row>
    <row r="133" spans="1:7" ht="14.4" customHeight="1">
      <c r="A133" s="35" t="s">
        <v>8</v>
      </c>
      <c r="B133" s="119">
        <v>61</v>
      </c>
      <c r="C133" s="40" t="s">
        <v>59</v>
      </c>
      <c r="D133" s="70">
        <f>SUM(D129:D132)</f>
        <v>14648</v>
      </c>
      <c r="E133" s="70">
        <f t="shared" ref="E133:F133" si="19">SUM(E129:E132)</f>
        <v>16394</v>
      </c>
      <c r="F133" s="70">
        <f t="shared" si="19"/>
        <v>16394</v>
      </c>
      <c r="G133" s="70">
        <v>13475</v>
      </c>
    </row>
    <row r="134" spans="1:7">
      <c r="A134" s="35"/>
      <c r="B134" s="119"/>
      <c r="C134" s="40"/>
      <c r="D134" s="66"/>
      <c r="E134" s="66"/>
      <c r="F134" s="66"/>
      <c r="G134" s="66"/>
    </row>
    <row r="135" spans="1:7" ht="14.4" customHeight="1">
      <c r="A135" s="35"/>
      <c r="B135" s="119">
        <v>62</v>
      </c>
      <c r="C135" s="40" t="s">
        <v>63</v>
      </c>
      <c r="D135" s="64"/>
      <c r="E135" s="64"/>
      <c r="F135" s="64"/>
      <c r="G135" s="64"/>
    </row>
    <row r="136" spans="1:7" ht="14.4" customHeight="1">
      <c r="A136" s="35"/>
      <c r="B136" s="85" t="s">
        <v>64</v>
      </c>
      <c r="C136" s="40" t="s">
        <v>22</v>
      </c>
      <c r="D136" s="64">
        <v>11430</v>
      </c>
      <c r="E136" s="62">
        <v>15112</v>
      </c>
      <c r="F136" s="62">
        <v>15112</v>
      </c>
      <c r="G136" s="78">
        <v>13799</v>
      </c>
    </row>
    <row r="137" spans="1:7" ht="14.4" customHeight="1">
      <c r="A137" s="35"/>
      <c r="B137" s="85" t="s">
        <v>65</v>
      </c>
      <c r="C137" s="40" t="s">
        <v>24</v>
      </c>
      <c r="D137" s="62">
        <v>100</v>
      </c>
      <c r="E137" s="62">
        <v>75</v>
      </c>
      <c r="F137" s="62">
        <f>500+E137</f>
        <v>575</v>
      </c>
      <c r="G137" s="66">
        <v>83</v>
      </c>
    </row>
    <row r="138" spans="1:7" ht="14.4" customHeight="1">
      <c r="A138" s="35"/>
      <c r="B138" s="85" t="s">
        <v>66</v>
      </c>
      <c r="C138" s="40" t="s">
        <v>26</v>
      </c>
      <c r="D138" s="64">
        <v>400</v>
      </c>
      <c r="E138" s="62">
        <v>300</v>
      </c>
      <c r="F138" s="62">
        <v>300</v>
      </c>
      <c r="G138" s="78">
        <v>315</v>
      </c>
    </row>
    <row r="139" spans="1:7" ht="14.4" customHeight="1">
      <c r="A139" s="35" t="s">
        <v>8</v>
      </c>
      <c r="B139" s="119">
        <v>62</v>
      </c>
      <c r="C139" s="40" t="s">
        <v>63</v>
      </c>
      <c r="D139" s="65">
        <f>SUM(D136:D138)</f>
        <v>11930</v>
      </c>
      <c r="E139" s="65">
        <f t="shared" ref="E139:F139" si="20">SUM(E136:E138)</f>
        <v>15487</v>
      </c>
      <c r="F139" s="65">
        <f t="shared" si="20"/>
        <v>15987</v>
      </c>
      <c r="G139" s="65">
        <v>14197</v>
      </c>
    </row>
    <row r="140" spans="1:7" ht="14.4" customHeight="1">
      <c r="A140" s="35" t="s">
        <v>8</v>
      </c>
      <c r="B140" s="119">
        <v>68</v>
      </c>
      <c r="C140" s="40" t="s">
        <v>58</v>
      </c>
      <c r="D140" s="70">
        <f t="shared" ref="D140:F140" si="21">D139+D133</f>
        <v>26578</v>
      </c>
      <c r="E140" s="70">
        <f t="shared" si="21"/>
        <v>31881</v>
      </c>
      <c r="F140" s="70">
        <f t="shared" si="21"/>
        <v>32381</v>
      </c>
      <c r="G140" s="70">
        <v>27672</v>
      </c>
    </row>
    <row r="141" spans="1:7" ht="14.4" customHeight="1">
      <c r="A141" s="35" t="s">
        <v>8</v>
      </c>
      <c r="B141" s="52">
        <v>0.2</v>
      </c>
      <c r="C141" s="36" t="s">
        <v>57</v>
      </c>
      <c r="D141" s="70">
        <f t="shared" ref="D141:F141" si="22">D140</f>
        <v>26578</v>
      </c>
      <c r="E141" s="70">
        <f t="shared" si="22"/>
        <v>31881</v>
      </c>
      <c r="F141" s="70">
        <f t="shared" si="22"/>
        <v>32381</v>
      </c>
      <c r="G141" s="70">
        <v>27672</v>
      </c>
    </row>
    <row r="142" spans="1:7" ht="14.4" customHeight="1">
      <c r="A142" s="48" t="s">
        <v>8</v>
      </c>
      <c r="B142" s="49">
        <v>2851</v>
      </c>
      <c r="C142" s="50" t="s">
        <v>2</v>
      </c>
      <c r="D142" s="47">
        <f t="shared" ref="D142:F142" si="23">D141+D124+D118+D100+D45</f>
        <v>237442</v>
      </c>
      <c r="E142" s="47">
        <f t="shared" si="23"/>
        <v>297636</v>
      </c>
      <c r="F142" s="65">
        <f t="shared" si="23"/>
        <v>374603</v>
      </c>
      <c r="G142" s="47">
        <v>545214</v>
      </c>
    </row>
    <row r="143" spans="1:7" ht="10.95" customHeight="1">
      <c r="A143" s="40"/>
      <c r="B143" s="38"/>
      <c r="C143" s="40"/>
      <c r="D143" s="66"/>
      <c r="E143" s="66"/>
      <c r="F143" s="66"/>
      <c r="G143" s="66"/>
    </row>
    <row r="144" spans="1:7" ht="14.85" customHeight="1">
      <c r="A144" s="35" t="s">
        <v>10</v>
      </c>
      <c r="B144" s="38">
        <v>2852</v>
      </c>
      <c r="C144" s="36" t="s">
        <v>3</v>
      </c>
      <c r="D144" s="66"/>
      <c r="E144" s="66"/>
      <c r="F144" s="66"/>
      <c r="G144" s="67"/>
    </row>
    <row r="145" spans="1:7" ht="14.85" customHeight="1">
      <c r="A145" s="35"/>
      <c r="B145" s="39">
        <v>8</v>
      </c>
      <c r="C145" s="40" t="s">
        <v>67</v>
      </c>
      <c r="D145" s="64"/>
      <c r="E145" s="64"/>
      <c r="F145" s="64"/>
      <c r="G145" s="64"/>
    </row>
    <row r="146" spans="1:7" ht="14.85" customHeight="1">
      <c r="A146" s="35"/>
      <c r="B146" s="42">
        <v>8.6</v>
      </c>
      <c r="C146" s="36" t="s">
        <v>68</v>
      </c>
      <c r="D146" s="64"/>
      <c r="E146" s="64"/>
      <c r="F146" s="64"/>
      <c r="G146" s="64"/>
    </row>
    <row r="147" spans="1:7" ht="14.85" customHeight="1">
      <c r="A147" s="35"/>
      <c r="B147" s="39">
        <v>60</v>
      </c>
      <c r="C147" s="40" t="s">
        <v>69</v>
      </c>
      <c r="D147" s="64"/>
      <c r="E147" s="64"/>
      <c r="F147" s="64"/>
      <c r="G147" s="64"/>
    </row>
    <row r="148" spans="1:7" ht="26.4">
      <c r="A148" s="35"/>
      <c r="B148" s="119">
        <v>71</v>
      </c>
      <c r="C148" s="40" t="s">
        <v>164</v>
      </c>
      <c r="D148" s="67"/>
      <c r="E148" s="67"/>
      <c r="F148" s="67"/>
      <c r="G148" s="66"/>
    </row>
    <row r="149" spans="1:7" ht="14.85" customHeight="1">
      <c r="A149" s="35"/>
      <c r="B149" s="85" t="s">
        <v>70</v>
      </c>
      <c r="C149" s="40" t="s">
        <v>39</v>
      </c>
      <c r="D149" s="70">
        <v>4000</v>
      </c>
      <c r="E149" s="57">
        <v>0</v>
      </c>
      <c r="F149" s="57">
        <v>0</v>
      </c>
      <c r="G149" s="57">
        <v>0</v>
      </c>
    </row>
    <row r="150" spans="1:7" ht="26.4">
      <c r="A150" s="35" t="s">
        <v>8</v>
      </c>
      <c r="B150" s="119">
        <v>71</v>
      </c>
      <c r="C150" s="40" t="s">
        <v>164</v>
      </c>
      <c r="D150" s="70">
        <f t="shared" ref="D150:F152" si="24">D149</f>
        <v>4000</v>
      </c>
      <c r="E150" s="57">
        <f t="shared" si="24"/>
        <v>0</v>
      </c>
      <c r="F150" s="57">
        <f t="shared" si="24"/>
        <v>0</v>
      </c>
      <c r="G150" s="57">
        <v>0</v>
      </c>
    </row>
    <row r="151" spans="1:7" ht="14.85" customHeight="1">
      <c r="A151" s="35" t="s">
        <v>8</v>
      </c>
      <c r="B151" s="42">
        <v>8.6</v>
      </c>
      <c r="C151" s="36" t="s">
        <v>68</v>
      </c>
      <c r="D151" s="70">
        <f t="shared" si="24"/>
        <v>4000</v>
      </c>
      <c r="E151" s="57">
        <f t="shared" si="24"/>
        <v>0</v>
      </c>
      <c r="F151" s="57">
        <f t="shared" si="24"/>
        <v>0</v>
      </c>
      <c r="G151" s="57">
        <v>0</v>
      </c>
    </row>
    <row r="152" spans="1:7" ht="14.85" customHeight="1">
      <c r="A152" s="35" t="s">
        <v>8</v>
      </c>
      <c r="B152" s="39">
        <v>8</v>
      </c>
      <c r="C152" s="40" t="s">
        <v>67</v>
      </c>
      <c r="D152" s="65">
        <f t="shared" si="24"/>
        <v>4000</v>
      </c>
      <c r="E152" s="46">
        <f t="shared" si="24"/>
        <v>0</v>
      </c>
      <c r="F152" s="46">
        <f t="shared" si="24"/>
        <v>0</v>
      </c>
      <c r="G152" s="46">
        <v>0</v>
      </c>
    </row>
    <row r="153" spans="1:7" ht="14.85" customHeight="1">
      <c r="A153" s="35"/>
      <c r="B153" s="39"/>
      <c r="C153" s="40"/>
      <c r="D153" s="73"/>
      <c r="E153" s="72"/>
      <c r="F153" s="72"/>
      <c r="G153" s="73"/>
    </row>
    <row r="154" spans="1:7" ht="14.85" customHeight="1">
      <c r="A154" s="35"/>
      <c r="B154" s="39">
        <v>80</v>
      </c>
      <c r="C154" s="40" t="s">
        <v>137</v>
      </c>
      <c r="D154" s="44"/>
      <c r="E154" s="63"/>
      <c r="F154" s="63"/>
      <c r="G154" s="44"/>
    </row>
    <row r="155" spans="1:7" ht="14.85" customHeight="1">
      <c r="A155" s="35"/>
      <c r="B155" s="42">
        <v>80.8</v>
      </c>
      <c r="C155" s="36" t="s">
        <v>138</v>
      </c>
      <c r="D155" s="44"/>
      <c r="E155" s="63"/>
      <c r="F155" s="63"/>
      <c r="G155" s="44"/>
    </row>
    <row r="156" spans="1:7" ht="26.4">
      <c r="A156" s="35"/>
      <c r="B156" s="39">
        <v>71</v>
      </c>
      <c r="C156" s="40" t="s">
        <v>160</v>
      </c>
      <c r="D156" s="44"/>
      <c r="E156" s="63"/>
      <c r="F156" s="63"/>
      <c r="G156" s="44"/>
    </row>
    <row r="157" spans="1:7" ht="14.85" customHeight="1">
      <c r="A157" s="35"/>
      <c r="B157" s="39" t="s">
        <v>143</v>
      </c>
      <c r="C157" s="40" t="s">
        <v>139</v>
      </c>
      <c r="D157" s="44">
        <v>0</v>
      </c>
      <c r="E157" s="44">
        <v>0</v>
      </c>
      <c r="F157" s="44">
        <v>0</v>
      </c>
      <c r="G157" s="70">
        <v>2500</v>
      </c>
    </row>
    <row r="158" spans="1:7" ht="26.4">
      <c r="A158" s="35" t="s">
        <v>8</v>
      </c>
      <c r="B158" s="39">
        <v>71</v>
      </c>
      <c r="C158" s="40" t="s">
        <v>160</v>
      </c>
      <c r="D158" s="46">
        <f>D157</f>
        <v>0</v>
      </c>
      <c r="E158" s="46">
        <f t="shared" ref="E158:F158" si="25">E157</f>
        <v>0</v>
      </c>
      <c r="F158" s="46">
        <f t="shared" si="25"/>
        <v>0</v>
      </c>
      <c r="G158" s="65">
        <v>2500</v>
      </c>
    </row>
    <row r="159" spans="1:7" ht="14.85" customHeight="1">
      <c r="A159" s="35"/>
      <c r="B159" s="42"/>
      <c r="C159" s="36"/>
      <c r="D159" s="44"/>
      <c r="E159" s="63"/>
      <c r="F159" s="63"/>
      <c r="G159" s="44"/>
    </row>
    <row r="160" spans="1:7" ht="39.6">
      <c r="A160" s="35"/>
      <c r="B160" s="39">
        <v>72</v>
      </c>
      <c r="C160" s="40" t="s">
        <v>165</v>
      </c>
      <c r="D160" s="44"/>
      <c r="E160" s="63"/>
      <c r="F160" s="63"/>
      <c r="G160" s="44"/>
    </row>
    <row r="161" spans="1:7" ht="14.85" customHeight="1">
      <c r="A161" s="35"/>
      <c r="B161" s="39" t="s">
        <v>140</v>
      </c>
      <c r="C161" s="40" t="s">
        <v>139</v>
      </c>
      <c r="D161" s="57">
        <v>0</v>
      </c>
      <c r="E161" s="57">
        <v>0</v>
      </c>
      <c r="F161" s="57">
        <v>0</v>
      </c>
      <c r="G161" s="70">
        <v>5000</v>
      </c>
    </row>
    <row r="162" spans="1:7" ht="39.6">
      <c r="A162" s="35" t="s">
        <v>8</v>
      </c>
      <c r="B162" s="39">
        <v>72</v>
      </c>
      <c r="C162" s="40" t="s">
        <v>165</v>
      </c>
      <c r="D162" s="57">
        <f>D161</f>
        <v>0</v>
      </c>
      <c r="E162" s="57">
        <f t="shared" ref="E162:F162" si="26">E161</f>
        <v>0</v>
      </c>
      <c r="F162" s="57">
        <f t="shared" si="26"/>
        <v>0</v>
      </c>
      <c r="G162" s="70">
        <v>5000</v>
      </c>
    </row>
    <row r="163" spans="1:7">
      <c r="A163" s="35"/>
      <c r="B163" s="39"/>
      <c r="C163" s="40"/>
      <c r="D163" s="63"/>
      <c r="E163" s="63"/>
      <c r="F163" s="63"/>
      <c r="G163" s="63"/>
    </row>
    <row r="164" spans="1:7">
      <c r="A164" s="35"/>
      <c r="B164" s="39">
        <v>73</v>
      </c>
      <c r="C164" s="40" t="s">
        <v>141</v>
      </c>
      <c r="D164" s="63"/>
      <c r="E164" s="63"/>
      <c r="F164" s="63"/>
      <c r="G164" s="63"/>
    </row>
    <row r="165" spans="1:7">
      <c r="A165" s="35"/>
      <c r="B165" s="39" t="s">
        <v>142</v>
      </c>
      <c r="C165" s="40" t="s">
        <v>39</v>
      </c>
      <c r="D165" s="57">
        <v>0</v>
      </c>
      <c r="E165" s="57">
        <v>0</v>
      </c>
      <c r="F165" s="57">
        <v>0</v>
      </c>
      <c r="G165" s="70">
        <v>6000</v>
      </c>
    </row>
    <row r="166" spans="1:7">
      <c r="A166" s="35" t="s">
        <v>8</v>
      </c>
      <c r="B166" s="39">
        <v>73</v>
      </c>
      <c r="C166" s="40" t="s">
        <v>141</v>
      </c>
      <c r="D166" s="57">
        <f>D165</f>
        <v>0</v>
      </c>
      <c r="E166" s="57">
        <f t="shared" ref="E166:F166" si="27">E165</f>
        <v>0</v>
      </c>
      <c r="F166" s="57">
        <f t="shared" si="27"/>
        <v>0</v>
      </c>
      <c r="G166" s="70">
        <v>6000</v>
      </c>
    </row>
    <row r="167" spans="1:7" ht="14.85" customHeight="1">
      <c r="A167" s="35" t="s">
        <v>8</v>
      </c>
      <c r="B167" s="42">
        <v>80.8</v>
      </c>
      <c r="C167" s="36" t="s">
        <v>138</v>
      </c>
      <c r="D167" s="57">
        <f>D162+D166+D158</f>
        <v>0</v>
      </c>
      <c r="E167" s="57">
        <f t="shared" ref="E167:F167" si="28">E162+E166+E158</f>
        <v>0</v>
      </c>
      <c r="F167" s="57">
        <f t="shared" si="28"/>
        <v>0</v>
      </c>
      <c r="G167" s="70">
        <v>13500</v>
      </c>
    </row>
    <row r="168" spans="1:7" ht="14.85" customHeight="1">
      <c r="A168" s="35" t="s">
        <v>8</v>
      </c>
      <c r="B168" s="39">
        <v>80</v>
      </c>
      <c r="C168" s="40" t="s">
        <v>137</v>
      </c>
      <c r="D168" s="57">
        <f>D167</f>
        <v>0</v>
      </c>
      <c r="E168" s="57">
        <f t="shared" ref="E168:F168" si="29">E167</f>
        <v>0</v>
      </c>
      <c r="F168" s="57">
        <f t="shared" si="29"/>
        <v>0</v>
      </c>
      <c r="G168" s="70">
        <v>13500</v>
      </c>
    </row>
    <row r="169" spans="1:7" ht="14.85" customHeight="1">
      <c r="A169" s="35" t="s">
        <v>8</v>
      </c>
      <c r="B169" s="38">
        <v>2852</v>
      </c>
      <c r="C169" s="36" t="s">
        <v>3</v>
      </c>
      <c r="D169" s="70">
        <f>D152+D168</f>
        <v>4000</v>
      </c>
      <c r="E169" s="57">
        <f t="shared" ref="E169:F169" si="30">E152+E168</f>
        <v>0</v>
      </c>
      <c r="F169" s="57">
        <f t="shared" si="30"/>
        <v>0</v>
      </c>
      <c r="G169" s="70">
        <v>13500</v>
      </c>
    </row>
    <row r="170" spans="1:7" ht="14.85" customHeight="1">
      <c r="A170" s="79" t="s">
        <v>8</v>
      </c>
      <c r="B170" s="80"/>
      <c r="C170" s="81" t="s">
        <v>9</v>
      </c>
      <c r="D170" s="65">
        <f t="shared" ref="D170:F170" si="31">D169+D142+D33</f>
        <v>329366</v>
      </c>
      <c r="E170" s="65">
        <f t="shared" si="31"/>
        <v>362636</v>
      </c>
      <c r="F170" s="65">
        <f t="shared" si="31"/>
        <v>439603</v>
      </c>
      <c r="G170" s="65">
        <v>623714</v>
      </c>
    </row>
    <row r="171" spans="1:7">
      <c r="A171" s="35"/>
      <c r="B171" s="119"/>
      <c r="C171" s="36"/>
      <c r="D171" s="66"/>
      <c r="E171" s="66"/>
      <c r="F171" s="66"/>
      <c r="G171" s="66"/>
    </row>
    <row r="172" spans="1:7">
      <c r="A172" s="35"/>
      <c r="B172" s="119"/>
      <c r="C172" s="36" t="s">
        <v>71</v>
      </c>
      <c r="D172" s="66"/>
      <c r="E172" s="66"/>
      <c r="F172" s="66"/>
      <c r="G172" s="66"/>
    </row>
    <row r="173" spans="1:7" ht="26.4">
      <c r="A173" s="35" t="s">
        <v>128</v>
      </c>
      <c r="B173" s="38">
        <v>4851</v>
      </c>
      <c r="C173" s="36" t="s">
        <v>129</v>
      </c>
      <c r="D173" s="66"/>
      <c r="E173" s="66"/>
      <c r="F173" s="66"/>
      <c r="G173" s="66"/>
    </row>
    <row r="174" spans="1:7">
      <c r="A174" s="35"/>
      <c r="B174" s="82" t="s">
        <v>120</v>
      </c>
      <c r="C174" s="40" t="s">
        <v>130</v>
      </c>
      <c r="D174" s="66"/>
      <c r="E174" s="66"/>
      <c r="F174" s="66"/>
      <c r="G174" s="66"/>
    </row>
    <row r="175" spans="1:7" ht="26.4">
      <c r="A175" s="35"/>
      <c r="B175" s="119" t="s">
        <v>131</v>
      </c>
      <c r="C175" s="40" t="s">
        <v>161</v>
      </c>
      <c r="D175" s="44">
        <v>0</v>
      </c>
      <c r="E175" s="44">
        <v>0</v>
      </c>
      <c r="F175" s="66">
        <v>3392</v>
      </c>
      <c r="G175" s="44">
        <v>0</v>
      </c>
    </row>
    <row r="176" spans="1:7">
      <c r="A176" s="35" t="s">
        <v>132</v>
      </c>
      <c r="B176" s="82" t="s">
        <v>120</v>
      </c>
      <c r="C176" s="40" t="s">
        <v>130</v>
      </c>
      <c r="D176" s="59"/>
      <c r="E176" s="59"/>
      <c r="F176" s="59">
        <f>F175</f>
        <v>3392</v>
      </c>
      <c r="G176" s="59"/>
    </row>
    <row r="177" spans="1:7" ht="26.4">
      <c r="A177" s="35" t="s">
        <v>8</v>
      </c>
      <c r="B177" s="38">
        <v>4851</v>
      </c>
      <c r="C177" s="36" t="s">
        <v>129</v>
      </c>
      <c r="D177" s="57">
        <f t="shared" ref="D177:E177" si="32">D176</f>
        <v>0</v>
      </c>
      <c r="E177" s="57">
        <f t="shared" si="32"/>
        <v>0</v>
      </c>
      <c r="F177" s="59">
        <f>F176</f>
        <v>3392</v>
      </c>
      <c r="G177" s="57">
        <v>0</v>
      </c>
    </row>
    <row r="178" spans="1:7">
      <c r="A178" s="35"/>
      <c r="B178" s="119"/>
      <c r="C178" s="36"/>
      <c r="D178" s="66"/>
      <c r="E178" s="66"/>
      <c r="F178" s="66"/>
      <c r="G178" s="66"/>
    </row>
    <row r="179" spans="1:7" s="83" customFormat="1" ht="26.4">
      <c r="A179" s="35" t="s">
        <v>10</v>
      </c>
      <c r="B179" s="38">
        <v>4860</v>
      </c>
      <c r="C179" s="36" t="s">
        <v>163</v>
      </c>
      <c r="D179" s="67"/>
      <c r="E179" s="67"/>
      <c r="F179" s="67"/>
      <c r="G179" s="67"/>
    </row>
    <row r="180" spans="1:7" ht="13.2" customHeight="1">
      <c r="A180" s="35"/>
      <c r="B180" s="119">
        <v>60</v>
      </c>
      <c r="C180" s="40" t="s">
        <v>68</v>
      </c>
      <c r="D180" s="67"/>
      <c r="E180" s="67"/>
      <c r="F180" s="67"/>
      <c r="G180" s="67"/>
    </row>
    <row r="181" spans="1:7" ht="13.2" customHeight="1">
      <c r="A181" s="35"/>
      <c r="B181" s="52">
        <v>60.6</v>
      </c>
      <c r="C181" s="36" t="s">
        <v>68</v>
      </c>
      <c r="D181" s="67"/>
      <c r="E181" s="67"/>
      <c r="F181" s="67"/>
      <c r="G181" s="67"/>
    </row>
    <row r="182" spans="1:7" ht="13.2" customHeight="1">
      <c r="A182" s="35"/>
      <c r="B182" s="84">
        <v>61</v>
      </c>
      <c r="C182" s="40" t="s">
        <v>108</v>
      </c>
      <c r="D182" s="63"/>
      <c r="E182" s="44"/>
      <c r="F182" s="63"/>
      <c r="G182" s="44"/>
    </row>
    <row r="183" spans="1:7" ht="13.2" customHeight="1">
      <c r="A183" s="119"/>
      <c r="B183" s="85" t="s">
        <v>86</v>
      </c>
      <c r="C183" s="40" t="s">
        <v>87</v>
      </c>
      <c r="D183" s="70">
        <v>1500</v>
      </c>
      <c r="E183" s="57">
        <v>0</v>
      </c>
      <c r="F183" s="57">
        <v>0</v>
      </c>
      <c r="G183" s="57">
        <v>0</v>
      </c>
    </row>
    <row r="184" spans="1:7" ht="13.2" customHeight="1">
      <c r="A184" s="69" t="s">
        <v>8</v>
      </c>
      <c r="B184" s="118">
        <v>61</v>
      </c>
      <c r="C184" s="48" t="s">
        <v>108</v>
      </c>
      <c r="D184" s="65">
        <f t="shared" ref="D184:F184" si="33">D183</f>
        <v>1500</v>
      </c>
      <c r="E184" s="46">
        <f t="shared" si="33"/>
        <v>0</v>
      </c>
      <c r="F184" s="46">
        <f t="shared" si="33"/>
        <v>0</v>
      </c>
      <c r="G184" s="46">
        <v>0</v>
      </c>
    </row>
    <row r="185" spans="1:7" ht="10.95" customHeight="1">
      <c r="A185" s="35"/>
      <c r="B185" s="85"/>
      <c r="C185" s="40"/>
      <c r="D185" s="78"/>
      <c r="E185" s="78"/>
      <c r="F185" s="78"/>
      <c r="G185" s="55"/>
    </row>
    <row r="186" spans="1:7" ht="26.4">
      <c r="A186" s="35"/>
      <c r="B186" s="84">
        <v>63</v>
      </c>
      <c r="C186" s="40" t="s">
        <v>102</v>
      </c>
      <c r="D186" s="63"/>
      <c r="E186" s="63"/>
      <c r="F186" s="63"/>
      <c r="G186" s="44"/>
    </row>
    <row r="187" spans="1:7">
      <c r="A187" s="35"/>
      <c r="B187" s="85" t="s">
        <v>103</v>
      </c>
      <c r="C187" s="40" t="s">
        <v>87</v>
      </c>
      <c r="D187" s="70">
        <v>5220</v>
      </c>
      <c r="E187" s="57">
        <v>0</v>
      </c>
      <c r="F187" s="57">
        <v>0</v>
      </c>
      <c r="G187" s="57">
        <v>0</v>
      </c>
    </row>
    <row r="188" spans="1:7" ht="26.4">
      <c r="A188" s="35" t="s">
        <v>8</v>
      </c>
      <c r="B188" s="84">
        <v>63</v>
      </c>
      <c r="C188" s="40" t="s">
        <v>102</v>
      </c>
      <c r="D188" s="70">
        <f t="shared" ref="D188:F188" si="34">D187</f>
        <v>5220</v>
      </c>
      <c r="E188" s="57">
        <f t="shared" si="34"/>
        <v>0</v>
      </c>
      <c r="F188" s="57">
        <f t="shared" si="34"/>
        <v>0</v>
      </c>
      <c r="G188" s="57">
        <v>0</v>
      </c>
    </row>
    <row r="189" spans="1:7">
      <c r="A189" s="35"/>
      <c r="B189" s="85"/>
      <c r="C189" s="40"/>
      <c r="D189" s="63"/>
      <c r="E189" s="63"/>
      <c r="F189" s="63"/>
      <c r="G189" s="44"/>
    </row>
    <row r="190" spans="1:7" ht="54" customHeight="1">
      <c r="A190" s="35"/>
      <c r="B190" s="84">
        <v>64</v>
      </c>
      <c r="C190" s="40" t="s">
        <v>167</v>
      </c>
      <c r="D190" s="63"/>
      <c r="E190" s="63"/>
      <c r="F190" s="63"/>
      <c r="G190" s="44"/>
    </row>
    <row r="191" spans="1:7" ht="15" customHeight="1">
      <c r="A191" s="35"/>
      <c r="B191" s="85" t="s">
        <v>104</v>
      </c>
      <c r="C191" s="40" t="s">
        <v>87</v>
      </c>
      <c r="D191" s="57">
        <v>0</v>
      </c>
      <c r="E191" s="70">
        <v>1300</v>
      </c>
      <c r="F191" s="70">
        <v>1300</v>
      </c>
      <c r="G191" s="57">
        <v>0</v>
      </c>
    </row>
    <row r="192" spans="1:7" ht="54.6" customHeight="1">
      <c r="A192" s="35" t="s">
        <v>8</v>
      </c>
      <c r="B192" s="84">
        <v>64</v>
      </c>
      <c r="C192" s="40" t="s">
        <v>167</v>
      </c>
      <c r="D192" s="57">
        <f t="shared" ref="D192:F192" si="35">D191</f>
        <v>0</v>
      </c>
      <c r="E192" s="70">
        <f t="shared" si="35"/>
        <v>1300</v>
      </c>
      <c r="F192" s="70">
        <f t="shared" si="35"/>
        <v>1300</v>
      </c>
      <c r="G192" s="57">
        <v>0</v>
      </c>
    </row>
    <row r="193" spans="1:7">
      <c r="A193" s="35"/>
      <c r="B193" s="84"/>
      <c r="C193" s="40"/>
      <c r="D193" s="63"/>
      <c r="E193" s="63"/>
      <c r="F193" s="63"/>
      <c r="G193" s="63"/>
    </row>
    <row r="194" spans="1:7" ht="15" customHeight="1">
      <c r="A194" s="2"/>
      <c r="B194" s="3">
        <v>67</v>
      </c>
      <c r="C194" s="4" t="s">
        <v>144</v>
      </c>
      <c r="D194" s="63"/>
      <c r="E194" s="44"/>
      <c r="F194" s="44"/>
      <c r="G194" s="44"/>
    </row>
    <row r="195" spans="1:7" ht="30" customHeight="1">
      <c r="A195" s="2"/>
      <c r="B195" s="127" t="s">
        <v>147</v>
      </c>
      <c r="C195" s="4" t="s">
        <v>166</v>
      </c>
      <c r="D195" s="44">
        <v>0</v>
      </c>
      <c r="E195" s="44">
        <v>0</v>
      </c>
      <c r="F195" s="44">
        <v>0</v>
      </c>
      <c r="G195" s="63">
        <v>2700</v>
      </c>
    </row>
    <row r="196" spans="1:7" ht="27.6">
      <c r="A196" s="2"/>
      <c r="B196" s="127" t="s">
        <v>148</v>
      </c>
      <c r="C196" s="4" t="s">
        <v>168</v>
      </c>
      <c r="D196" s="44">
        <v>0</v>
      </c>
      <c r="E196" s="44">
        <v>0</v>
      </c>
      <c r="F196" s="44">
        <v>0</v>
      </c>
      <c r="G196" s="63">
        <v>2000</v>
      </c>
    </row>
    <row r="197" spans="1:7" ht="15" customHeight="1">
      <c r="A197" s="2"/>
      <c r="B197" s="127" t="s">
        <v>145</v>
      </c>
      <c r="C197" s="4" t="s">
        <v>146</v>
      </c>
      <c r="D197" s="44">
        <v>0</v>
      </c>
      <c r="E197" s="44">
        <v>0</v>
      </c>
      <c r="F197" s="63">
        <v>70000</v>
      </c>
      <c r="G197" s="44">
        <v>0</v>
      </c>
    </row>
    <row r="198" spans="1:7" ht="15" customHeight="1">
      <c r="A198" s="2" t="s">
        <v>8</v>
      </c>
      <c r="B198" s="3">
        <v>67</v>
      </c>
      <c r="C198" s="4" t="s">
        <v>144</v>
      </c>
      <c r="D198" s="46">
        <f>SUM(D195:D197)</f>
        <v>0</v>
      </c>
      <c r="E198" s="46">
        <f t="shared" ref="E198:F198" si="36">SUM(E195:E197)</f>
        <v>0</v>
      </c>
      <c r="F198" s="65">
        <f t="shared" si="36"/>
        <v>70000</v>
      </c>
      <c r="G198" s="65">
        <v>4700</v>
      </c>
    </row>
    <row r="199" spans="1:7" ht="15" customHeight="1">
      <c r="A199" s="35" t="s">
        <v>8</v>
      </c>
      <c r="B199" s="52">
        <v>60.6</v>
      </c>
      <c r="C199" s="36" t="s">
        <v>68</v>
      </c>
      <c r="D199" s="65">
        <f>D184+D188+D192+D198</f>
        <v>6720</v>
      </c>
      <c r="E199" s="65">
        <f t="shared" ref="E199:F199" si="37">E184+E188+E192+E198</f>
        <v>1300</v>
      </c>
      <c r="F199" s="65">
        <f t="shared" si="37"/>
        <v>71300</v>
      </c>
      <c r="G199" s="65">
        <v>4700</v>
      </c>
    </row>
    <row r="200" spans="1:7" ht="15" customHeight="1">
      <c r="A200" s="35" t="s">
        <v>8</v>
      </c>
      <c r="B200" s="119">
        <v>60</v>
      </c>
      <c r="C200" s="40" t="s">
        <v>68</v>
      </c>
      <c r="D200" s="70">
        <f t="shared" ref="D200:F201" si="38">D199</f>
        <v>6720</v>
      </c>
      <c r="E200" s="70">
        <f t="shared" si="38"/>
        <v>1300</v>
      </c>
      <c r="F200" s="70">
        <f t="shared" si="38"/>
        <v>71300</v>
      </c>
      <c r="G200" s="70">
        <v>4700</v>
      </c>
    </row>
    <row r="201" spans="1:7" ht="26.4">
      <c r="A201" s="35" t="s">
        <v>8</v>
      </c>
      <c r="B201" s="38">
        <v>4860</v>
      </c>
      <c r="C201" s="36" t="s">
        <v>163</v>
      </c>
      <c r="D201" s="70">
        <f t="shared" si="38"/>
        <v>6720</v>
      </c>
      <c r="E201" s="70">
        <f t="shared" si="38"/>
        <v>1300</v>
      </c>
      <c r="F201" s="70">
        <f t="shared" si="38"/>
        <v>71300</v>
      </c>
      <c r="G201" s="70">
        <v>4700</v>
      </c>
    </row>
    <row r="202" spans="1:7">
      <c r="A202" s="35"/>
      <c r="B202" s="38"/>
      <c r="C202" s="36"/>
      <c r="D202" s="63"/>
      <c r="E202" s="63"/>
      <c r="F202" s="63"/>
      <c r="G202" s="63"/>
    </row>
    <row r="203" spans="1:7" ht="26.4">
      <c r="A203" s="1" t="s">
        <v>10</v>
      </c>
      <c r="B203" s="87">
        <v>7475</v>
      </c>
      <c r="C203" s="88" t="s">
        <v>88</v>
      </c>
      <c r="D203" s="76"/>
      <c r="E203" s="76"/>
      <c r="F203" s="76"/>
      <c r="G203" s="76"/>
    </row>
    <row r="204" spans="1:7" ht="15" customHeight="1">
      <c r="A204" s="1"/>
      <c r="B204" s="89">
        <v>0.10100000000000001</v>
      </c>
      <c r="C204" s="88" t="s">
        <v>93</v>
      </c>
      <c r="D204" s="76"/>
      <c r="E204" s="76"/>
      <c r="F204" s="76"/>
      <c r="G204" s="76"/>
    </row>
    <row r="205" spans="1:7" ht="15" customHeight="1">
      <c r="A205" s="1"/>
      <c r="B205" s="90">
        <v>60</v>
      </c>
      <c r="C205" s="91" t="s">
        <v>89</v>
      </c>
      <c r="D205" s="76"/>
      <c r="E205" s="76"/>
      <c r="F205" s="76"/>
      <c r="G205" s="76"/>
    </row>
    <row r="206" spans="1:7" ht="15" customHeight="1">
      <c r="A206" s="1"/>
      <c r="B206" s="90" t="s">
        <v>90</v>
      </c>
      <c r="C206" s="92" t="s">
        <v>91</v>
      </c>
      <c r="D206" s="75">
        <v>123189</v>
      </c>
      <c r="E206" s="75">
        <v>111200</v>
      </c>
      <c r="F206" s="75">
        <v>111200</v>
      </c>
      <c r="G206" s="75">
        <v>103620</v>
      </c>
    </row>
    <row r="207" spans="1:7" ht="15" customHeight="1">
      <c r="A207" s="1" t="s">
        <v>8</v>
      </c>
      <c r="B207" s="90">
        <v>60</v>
      </c>
      <c r="C207" s="91" t="s">
        <v>89</v>
      </c>
      <c r="D207" s="76">
        <f t="shared" ref="D207:F207" si="39">D206</f>
        <v>123189</v>
      </c>
      <c r="E207" s="76">
        <f t="shared" si="39"/>
        <v>111200</v>
      </c>
      <c r="F207" s="76">
        <f t="shared" si="39"/>
        <v>111200</v>
      </c>
      <c r="G207" s="76">
        <v>103620</v>
      </c>
    </row>
    <row r="208" spans="1:7" ht="15" customHeight="1">
      <c r="A208" s="1" t="s">
        <v>8</v>
      </c>
      <c r="B208" s="89">
        <v>0.10100000000000001</v>
      </c>
      <c r="C208" s="88" t="s">
        <v>93</v>
      </c>
      <c r="D208" s="93">
        <f t="shared" ref="D208:F208" si="40">D206</f>
        <v>123189</v>
      </c>
      <c r="E208" s="93">
        <f t="shared" si="40"/>
        <v>111200</v>
      </c>
      <c r="F208" s="93">
        <f t="shared" si="40"/>
        <v>111200</v>
      </c>
      <c r="G208" s="93">
        <v>103620</v>
      </c>
    </row>
    <row r="209" spans="1:7" ht="26.4">
      <c r="A209" s="1" t="s">
        <v>8</v>
      </c>
      <c r="B209" s="87">
        <v>7475</v>
      </c>
      <c r="C209" s="88" t="s">
        <v>88</v>
      </c>
      <c r="D209" s="93">
        <f t="shared" ref="D209:F209" si="41">D208</f>
        <v>123189</v>
      </c>
      <c r="E209" s="93">
        <f t="shared" si="41"/>
        <v>111200</v>
      </c>
      <c r="F209" s="93">
        <f t="shared" si="41"/>
        <v>111200</v>
      </c>
      <c r="G209" s="93">
        <v>103620</v>
      </c>
    </row>
    <row r="210" spans="1:7">
      <c r="A210" s="79" t="s">
        <v>8</v>
      </c>
      <c r="B210" s="80"/>
      <c r="C210" s="81" t="s">
        <v>71</v>
      </c>
      <c r="D210" s="65">
        <f t="shared" ref="D210:E210" si="42">D201+D209</f>
        <v>129909</v>
      </c>
      <c r="E210" s="65">
        <f t="shared" si="42"/>
        <v>112500</v>
      </c>
      <c r="F210" s="65">
        <f>F201+F209+F177</f>
        <v>185892</v>
      </c>
      <c r="G210" s="65">
        <v>108320</v>
      </c>
    </row>
    <row r="211" spans="1:7">
      <c r="A211" s="79" t="s">
        <v>8</v>
      </c>
      <c r="B211" s="80"/>
      <c r="C211" s="81" t="s">
        <v>6</v>
      </c>
      <c r="D211" s="47">
        <f t="shared" ref="D211:F211" si="43">D210+D170</f>
        <v>459275</v>
      </c>
      <c r="E211" s="47">
        <f t="shared" si="43"/>
        <v>475136</v>
      </c>
      <c r="F211" s="65">
        <f t="shared" si="43"/>
        <v>625495</v>
      </c>
      <c r="G211" s="47">
        <v>732034</v>
      </c>
    </row>
    <row r="212" spans="1:7">
      <c r="A212" s="94"/>
      <c r="B212" s="95"/>
      <c r="C212" s="96"/>
      <c r="D212" s="71"/>
      <c r="E212" s="71"/>
      <c r="F212" s="72"/>
      <c r="G212" s="71"/>
    </row>
    <row r="213" spans="1:7">
      <c r="A213" s="35"/>
      <c r="B213" s="119"/>
      <c r="C213" s="36"/>
      <c r="D213" s="66"/>
      <c r="E213" s="66"/>
      <c r="F213" s="63"/>
      <c r="G213" s="66"/>
    </row>
    <row r="214" spans="1:7" ht="29.4" customHeight="1">
      <c r="A214" s="35" t="s">
        <v>98</v>
      </c>
      <c r="B214" s="119">
        <v>2851</v>
      </c>
      <c r="C214" s="97" t="s">
        <v>112</v>
      </c>
      <c r="D214" s="98">
        <v>6</v>
      </c>
      <c r="E214" s="54">
        <v>0</v>
      </c>
      <c r="F214" s="54">
        <v>0</v>
      </c>
      <c r="G214" s="54">
        <v>0</v>
      </c>
    </row>
    <row r="215" spans="1:7">
      <c r="A215" s="1"/>
      <c r="B215" s="38"/>
      <c r="C215" s="36"/>
      <c r="D215" s="76"/>
      <c r="E215" s="54"/>
      <c r="F215" s="54"/>
      <c r="G215" s="54"/>
    </row>
    <row r="216" spans="1:7">
      <c r="A216" s="99"/>
      <c r="B216" s="119"/>
      <c r="C216" s="40"/>
      <c r="D216" s="100"/>
      <c r="E216" s="100"/>
      <c r="F216" s="100"/>
      <c r="G216" s="100"/>
    </row>
    <row r="217" spans="1:7">
      <c r="A217" s="101"/>
      <c r="B217" s="119"/>
      <c r="C217" s="40"/>
      <c r="D217" s="100"/>
      <c r="E217" s="100"/>
      <c r="F217" s="100"/>
      <c r="G217" s="100"/>
    </row>
    <row r="218" spans="1:7">
      <c r="A218" s="101"/>
      <c r="B218" s="119"/>
      <c r="C218" s="40"/>
      <c r="D218" s="100"/>
      <c r="E218" s="100"/>
      <c r="F218" s="100"/>
      <c r="G218" s="100"/>
    </row>
    <row r="219" spans="1:7">
      <c r="A219" s="35"/>
      <c r="B219" s="123"/>
      <c r="C219" s="123"/>
      <c r="D219" s="123"/>
      <c r="E219" s="123"/>
      <c r="F219" s="123"/>
      <c r="G219" s="123"/>
    </row>
    <row r="220" spans="1:7">
      <c r="A220" s="35"/>
      <c r="B220" s="35"/>
      <c r="C220" s="35"/>
      <c r="D220" s="102"/>
      <c r="E220" s="66"/>
      <c r="F220" s="102"/>
      <c r="G220" s="35"/>
    </row>
    <row r="221" spans="1:7">
      <c r="D221" s="103"/>
      <c r="E221" s="104"/>
      <c r="F221" s="103"/>
      <c r="G221" s="41"/>
    </row>
    <row r="222" spans="1:7" s="105" customFormat="1">
      <c r="A222" s="5"/>
      <c r="B222" s="6"/>
      <c r="C222" s="74"/>
      <c r="D222" s="128"/>
      <c r="E222" s="128"/>
      <c r="F222" s="128"/>
      <c r="G222" s="10"/>
    </row>
    <row r="223" spans="1:7">
      <c r="C223" s="74"/>
      <c r="E223" s="10"/>
      <c r="G223" s="10"/>
    </row>
    <row r="224" spans="1:7">
      <c r="C224" s="74"/>
      <c r="E224" s="10"/>
      <c r="G224" s="10"/>
    </row>
    <row r="225" spans="1:7">
      <c r="C225" s="74"/>
      <c r="E225" s="10"/>
      <c r="G225" s="10"/>
    </row>
    <row r="226" spans="1:7">
      <c r="C226" s="74"/>
      <c r="E226" s="10"/>
      <c r="G226" s="10"/>
    </row>
    <row r="227" spans="1:7">
      <c r="A227" s="45"/>
      <c r="C227" s="6"/>
      <c r="E227" s="10"/>
      <c r="G227" s="10"/>
    </row>
    <row r="228" spans="1:7">
      <c r="C228" s="74"/>
      <c r="E228" s="10"/>
      <c r="G228" s="10"/>
    </row>
    <row r="229" spans="1:7">
      <c r="C229" s="74"/>
      <c r="E229" s="10"/>
      <c r="G229" s="10"/>
    </row>
    <row r="230" spans="1:7">
      <c r="C230" s="74"/>
      <c r="E230" s="10"/>
      <c r="G230" s="10"/>
    </row>
    <row r="231" spans="1:7">
      <c r="C231" s="74"/>
      <c r="E231" s="10"/>
      <c r="G231" s="10"/>
    </row>
    <row r="232" spans="1:7">
      <c r="C232" s="74"/>
      <c r="E232" s="10"/>
      <c r="G232" s="10"/>
    </row>
    <row r="233" spans="1:7">
      <c r="E233" s="10"/>
      <c r="G233" s="10"/>
    </row>
    <row r="234" spans="1:7">
      <c r="E234" s="10"/>
      <c r="G234" s="10"/>
    </row>
    <row r="235" spans="1:7">
      <c r="E235" s="10"/>
      <c r="G235" s="10"/>
    </row>
    <row r="236" spans="1:7">
      <c r="E236" s="10"/>
      <c r="G236" s="10"/>
    </row>
    <row r="237" spans="1:7">
      <c r="E237" s="10"/>
      <c r="G237" s="10"/>
    </row>
    <row r="238" spans="1:7">
      <c r="E238" s="10"/>
      <c r="G238" s="10"/>
    </row>
    <row r="239" spans="1:7">
      <c r="E239" s="10"/>
      <c r="G239" s="10"/>
    </row>
    <row r="240" spans="1:7">
      <c r="E240" s="10"/>
      <c r="G240" s="10"/>
    </row>
    <row r="241" spans="5:7">
      <c r="E241" s="10"/>
      <c r="G241" s="10"/>
    </row>
    <row r="242" spans="5:7">
      <c r="E242" s="10"/>
      <c r="G242" s="10"/>
    </row>
    <row r="243" spans="5:7">
      <c r="E243" s="10"/>
      <c r="G243" s="10"/>
    </row>
    <row r="244" spans="5:7">
      <c r="E244" s="10"/>
      <c r="G244" s="10"/>
    </row>
    <row r="245" spans="5:7">
      <c r="E245" s="10"/>
      <c r="G245" s="10"/>
    </row>
    <row r="246" spans="5:7">
      <c r="E246" s="10"/>
      <c r="G246" s="10"/>
    </row>
    <row r="247" spans="5:7">
      <c r="E247" s="10"/>
      <c r="G247" s="10"/>
    </row>
    <row r="248" spans="5:7">
      <c r="E248" s="10"/>
      <c r="G248" s="10"/>
    </row>
    <row r="249" spans="5:7">
      <c r="E249" s="10"/>
      <c r="G249" s="10"/>
    </row>
    <row r="250" spans="5:7">
      <c r="E250" s="10"/>
      <c r="G250" s="10"/>
    </row>
    <row r="251" spans="5:7">
      <c r="E251" s="10"/>
      <c r="G251" s="10"/>
    </row>
    <row r="252" spans="5:7">
      <c r="E252" s="10"/>
      <c r="G252" s="10"/>
    </row>
    <row r="253" spans="5:7">
      <c r="E253" s="10"/>
      <c r="G253" s="10"/>
    </row>
    <row r="254" spans="5:7">
      <c r="E254" s="10"/>
      <c r="G254" s="10"/>
    </row>
  </sheetData>
  <autoFilter ref="A19:G215"/>
  <mergeCells count="4">
    <mergeCell ref="B219:G219"/>
    <mergeCell ref="B18:C18"/>
    <mergeCell ref="E9:G9"/>
    <mergeCell ref="A11:G11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01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1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dem16</vt:lpstr>
      <vt:lpstr>'dem16'!cicap</vt:lpstr>
      <vt:lpstr>'dem16'!i</vt:lpstr>
      <vt:lpstr>'dem16'!loan</vt:lpstr>
      <vt:lpstr>'dem16'!plant</vt:lpstr>
      <vt:lpstr>'dem16'!Print_Area</vt:lpstr>
      <vt:lpstr>'dem16'!Print_Titles</vt:lpstr>
      <vt:lpstr>'dem16'!revise</vt:lpstr>
      <vt:lpstr>'dem16'!summary</vt:lpstr>
      <vt:lpstr>'dem16'!voted</vt:lpstr>
      <vt:lpstr>'dem16'!vsi</vt:lpstr>
      <vt:lpstr>'dem16'!vsirec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2020-03-17T10:49:14Z</cp:lastPrinted>
  <dcterms:created xsi:type="dcterms:W3CDTF">2004-06-02T16:17:45Z</dcterms:created>
  <dcterms:modified xsi:type="dcterms:W3CDTF">2020-03-26T07:10:55Z</dcterms:modified>
</cp:coreProperties>
</file>