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17" sheetId="4" r:id="rId1"/>
  </sheets>
  <definedNames>
    <definedName name="__123Graph_D" hidden="1">'dem17'!#REF!</definedName>
    <definedName name="_xlnm._FilterDatabase" localSheetId="0" hidden="1">'dem17'!$A$16:$G$232</definedName>
    <definedName name="_Regression_Int" localSheetId="0" hidden="1">1</definedName>
    <definedName name="cap_pw" localSheetId="0">'dem17'!#REF!</definedName>
    <definedName name="ipr" localSheetId="0">'dem17'!$D$178:$G$178</definedName>
    <definedName name="np" localSheetId="0">'dem17'!#REF!</definedName>
    <definedName name="_xlnm.Print_Area" localSheetId="0">'dem17'!$A$1:$G$226</definedName>
    <definedName name="_xlnm.Print_Titles" localSheetId="0">'dem17'!$13:$16</definedName>
    <definedName name="pwcap" localSheetId="0">'dem17'!#REF!</definedName>
    <definedName name="rec" localSheetId="0">'dem17'!#REF!</definedName>
    <definedName name="revise" localSheetId="0">'dem17'!$D$247:$F$247</definedName>
    <definedName name="sss" localSheetId="0">'dem17'!$D$191:$G$191</definedName>
    <definedName name="summary" localSheetId="0">'dem17'!$D$237:$F$237</definedName>
    <definedName name="Z_239EE218_578E_4317_BEED_14D5D7089E27_.wvu.FilterData" localSheetId="0" hidden="1">'dem17'!$A$1:$G$192</definedName>
    <definedName name="Z_239EE218_578E_4317_BEED_14D5D7089E27_.wvu.PrintArea" localSheetId="0" hidden="1">'dem17'!$A$1:$G$192</definedName>
    <definedName name="Z_239EE218_578E_4317_BEED_14D5D7089E27_.wvu.PrintTitles" localSheetId="0" hidden="1">'dem17'!$13:$16</definedName>
    <definedName name="Z_302A3EA3_AE96_11D5_A646_0050BA3D7AFD_.wvu.FilterData" localSheetId="0" hidden="1">'dem17'!$A$1:$G$192</definedName>
    <definedName name="Z_302A3EA3_AE96_11D5_A646_0050BA3D7AFD_.wvu.PrintArea" localSheetId="0" hidden="1">'dem17'!$A$1:$G$192</definedName>
    <definedName name="Z_302A3EA3_AE96_11D5_A646_0050BA3D7AFD_.wvu.PrintTitles" localSheetId="0" hidden="1">'dem17'!$13:$16</definedName>
    <definedName name="Z_36DBA021_0ECB_11D4_8064_004005726899_.wvu.FilterData" localSheetId="0" hidden="1">'dem17'!$C$17:$C$192</definedName>
    <definedName name="Z_36DBA021_0ECB_11D4_8064_004005726899_.wvu.PrintArea" localSheetId="0" hidden="1">'dem17'!$A$1:$G$192</definedName>
    <definedName name="Z_36DBA021_0ECB_11D4_8064_004005726899_.wvu.PrintTitles" localSheetId="0" hidden="1">'dem17'!$13:$16</definedName>
    <definedName name="Z_93EBE921_AE91_11D5_8685_004005726899_.wvu.FilterData" localSheetId="0" hidden="1">'dem17'!$C$17:$C$192</definedName>
    <definedName name="Z_93EBE921_AE91_11D5_8685_004005726899_.wvu.PrintArea" localSheetId="0" hidden="1">'dem17'!$A$1:$G$192</definedName>
    <definedName name="Z_93EBE921_AE91_11D5_8685_004005726899_.wvu.PrintTitles" localSheetId="0" hidden="1">'dem17'!$13:$16</definedName>
    <definedName name="Z_94DA79C1_0FDE_11D5_9579_000021DAEEA2_.wvu.FilterData" localSheetId="0" hidden="1">'dem17'!$C$17:$C$192</definedName>
    <definedName name="Z_94DA79C1_0FDE_11D5_9579_000021DAEEA2_.wvu.PrintArea" localSheetId="0" hidden="1">'dem17'!$A$1:$G$192</definedName>
    <definedName name="Z_94DA79C1_0FDE_11D5_9579_000021DAEEA2_.wvu.PrintTitles" localSheetId="0" hidden="1">'dem17'!$13:$16</definedName>
    <definedName name="Z_B4CB0974_161F_11D5_8064_004005726899_.wvu.FilterData" localSheetId="0" hidden="1">'dem17'!$C$17:$C$192</definedName>
    <definedName name="Z_C868F8C3_16D7_11D5_A68D_81D6213F5331_.wvu.FilterData" localSheetId="0" hidden="1">'dem17'!$C$17:$C$192</definedName>
    <definedName name="Z_C868F8C3_16D7_11D5_A68D_81D6213F5331_.wvu.PrintArea" localSheetId="0" hidden="1">'dem17'!$A$1:$G$192</definedName>
    <definedName name="Z_C868F8C3_16D7_11D5_A68D_81D6213F5331_.wvu.PrintTitles" localSheetId="0" hidden="1">'dem17'!$13:$16</definedName>
    <definedName name="Z_E5DF37BD_125C_11D5_8DC4_D0F5D88B3549_.wvu.FilterData" localSheetId="0" hidden="1">'dem17'!$C$17:$C$192</definedName>
    <definedName name="Z_E5DF37BD_125C_11D5_8DC4_D0F5D88B3549_.wvu.PrintArea" localSheetId="0" hidden="1">'dem17'!$A$1:$G$192</definedName>
    <definedName name="Z_E5DF37BD_125C_11D5_8DC4_D0F5D88B3549_.wvu.PrintTitles" localSheetId="0" hidden="1">'dem17'!$13:$16</definedName>
    <definedName name="Z_F8ADACC1_164E_11D6_B603_000021DAEEA2_.wvu.FilterData" localSheetId="0" hidden="1">'dem17'!$C$17:$C$192</definedName>
    <definedName name="Z_F8ADACC1_164E_11D6_B603_000021DAEEA2_.wvu.PrintArea" localSheetId="0" hidden="1">'dem17'!$A$1:$G$192</definedName>
    <definedName name="Z_F8ADACC1_164E_11D6_B603_000021DAEEA2_.wvu.PrintTitles" localSheetId="0" hidden="1">'dem17'!$13:$16</definedName>
  </definedNames>
  <calcPr calcId="124519"/>
</workbook>
</file>

<file path=xl/calcChain.xml><?xml version="1.0" encoding="utf-8"?>
<calcChain xmlns="http://schemas.openxmlformats.org/spreadsheetml/2006/main">
  <c r="F48" i="4"/>
  <c r="E48"/>
  <c r="D48"/>
  <c r="E36"/>
  <c r="F36"/>
  <c r="D36"/>
  <c r="F164" l="1"/>
  <c r="D183" l="1"/>
  <c r="D189" s="1"/>
  <c r="D191" s="1"/>
  <c r="D88"/>
  <c r="D97" s="1"/>
  <c r="D165"/>
  <c r="D164"/>
  <c r="D169"/>
  <c r="D69"/>
  <c r="D70" s="1"/>
  <c r="E221"/>
  <c r="E222" s="1"/>
  <c r="E223" s="1"/>
  <c r="F221"/>
  <c r="F222" s="1"/>
  <c r="F223" s="1"/>
  <c r="D221"/>
  <c r="D222" s="1"/>
  <c r="D223" s="1"/>
  <c r="F89"/>
  <c r="F97" s="1"/>
  <c r="F209"/>
  <c r="E209"/>
  <c r="D209"/>
  <c r="F205"/>
  <c r="E205"/>
  <c r="D205"/>
  <c r="F201"/>
  <c r="E201"/>
  <c r="D201"/>
  <c r="F189"/>
  <c r="F190" s="1"/>
  <c r="E189"/>
  <c r="E191" s="1"/>
  <c r="F175"/>
  <c r="F176" s="1"/>
  <c r="E175"/>
  <c r="E176" s="1"/>
  <c r="F159"/>
  <c r="F160" s="1"/>
  <c r="E159"/>
  <c r="E160" s="1"/>
  <c r="D159"/>
  <c r="D160" s="1"/>
  <c r="F147"/>
  <c r="E147"/>
  <c r="D147"/>
  <c r="F137"/>
  <c r="E137"/>
  <c r="D137"/>
  <c r="F127"/>
  <c r="E127"/>
  <c r="D127"/>
  <c r="F117"/>
  <c r="E117"/>
  <c r="D117"/>
  <c r="F107"/>
  <c r="E107"/>
  <c r="D107"/>
  <c r="E97"/>
  <c r="F83"/>
  <c r="F84" s="1"/>
  <c r="E83"/>
  <c r="E84" s="1"/>
  <c r="D83"/>
  <c r="D84" s="1"/>
  <c r="F69"/>
  <c r="F70" s="1"/>
  <c r="E69"/>
  <c r="E70" s="1"/>
  <c r="F31"/>
  <c r="E31"/>
  <c r="D31"/>
  <c r="F44"/>
  <c r="E44"/>
  <c r="D44"/>
  <c r="D175" l="1"/>
  <c r="D176" s="1"/>
  <c r="D210"/>
  <c r="D211" s="1"/>
  <c r="D212" s="1"/>
  <c r="E148"/>
  <c r="E177" s="1"/>
  <c r="E210"/>
  <c r="E211" s="1"/>
  <c r="E212" s="1"/>
  <c r="D190"/>
  <c r="D148"/>
  <c r="E190"/>
  <c r="F210"/>
  <c r="F211" s="1"/>
  <c r="F212" s="1"/>
  <c r="F224" s="1"/>
  <c r="F191"/>
  <c r="F148"/>
  <c r="F177" s="1"/>
  <c r="D177" l="1"/>
  <c r="E224"/>
  <c r="E225" s="1"/>
  <c r="E10"/>
  <c r="D224"/>
  <c r="D225" s="1"/>
  <c r="F225"/>
  <c r="F40"/>
  <c r="F49" s="1"/>
  <c r="E40"/>
  <c r="E49" s="1"/>
  <c r="D40"/>
  <c r="D49" s="1"/>
  <c r="D50" s="1"/>
  <c r="D178" l="1"/>
  <c r="D192" s="1"/>
  <c r="D226" s="1"/>
  <c r="E50"/>
  <c r="E178" s="1"/>
  <c r="E192" s="1"/>
  <c r="E226" s="1"/>
  <c r="F50"/>
  <c r="F178" s="1"/>
  <c r="F192" s="1"/>
  <c r="F226" s="1"/>
  <c r="D10" l="1"/>
  <c r="F10" s="1"/>
</calcChain>
</file>

<file path=xl/sharedStrings.xml><?xml version="1.0" encoding="utf-8"?>
<sst xmlns="http://schemas.openxmlformats.org/spreadsheetml/2006/main" count="377" uniqueCount="187">
  <si>
    <t>Information and Publicity</t>
  </si>
  <si>
    <t>(h) Others</t>
  </si>
  <si>
    <t>Secretariat - Social Services</t>
  </si>
  <si>
    <t>Voted</t>
  </si>
  <si>
    <t>Major /Sub-Major/Minor/Sub/Detailed Heads</t>
  </si>
  <si>
    <t>Total</t>
  </si>
  <si>
    <t>REVENUE SECTION</t>
  </si>
  <si>
    <t>M.H.</t>
  </si>
  <si>
    <t>Films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</si>
  <si>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</si>
  <si>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</si>
  <si>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</si>
  <si>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</si>
  <si>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</si>
  <si>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</si>
  <si>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</si>
  <si>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Others</t>
  </si>
  <si>
    <t>Other Charges</t>
  </si>
  <si>
    <t>Advertising and Visual Publicity</t>
  </si>
  <si>
    <t>00.00.01</t>
  </si>
  <si>
    <t>00.00.50</t>
  </si>
  <si>
    <t>Information Centres</t>
  </si>
  <si>
    <t>Head Office Establishment</t>
  </si>
  <si>
    <t>00.44.01</t>
  </si>
  <si>
    <t>00.44.11</t>
  </si>
  <si>
    <t>00.44.13</t>
  </si>
  <si>
    <t>Photo Services</t>
  </si>
  <si>
    <t>Publications</t>
  </si>
  <si>
    <t>Sikkim Herald</t>
  </si>
  <si>
    <t>62.00.01</t>
  </si>
  <si>
    <t>62.00.11</t>
  </si>
  <si>
    <t>62.00.13</t>
  </si>
  <si>
    <t>62.00.50</t>
  </si>
  <si>
    <t>Secretariat- Social Services</t>
  </si>
  <si>
    <t>18.00.01</t>
  </si>
  <si>
    <t>18.00.11</t>
  </si>
  <si>
    <t>18.00.13</t>
  </si>
  <si>
    <t>II. Details of the estimates and the heads under which this grant will be accounted for:</t>
  </si>
  <si>
    <t>B - Social Services (d) Information and Broadcasting</t>
  </si>
  <si>
    <t>Revenue</t>
  </si>
  <si>
    <t>Capital</t>
  </si>
  <si>
    <t>Secretariat</t>
  </si>
  <si>
    <t>Direction and Administration</t>
  </si>
  <si>
    <t>(In Thousands of Rupees)</t>
  </si>
  <si>
    <t>60.00.50</t>
  </si>
  <si>
    <t>00.46.01</t>
  </si>
  <si>
    <t>00.46.11</t>
  </si>
  <si>
    <t>00.46.13</t>
  </si>
  <si>
    <t>00.47.01</t>
  </si>
  <si>
    <t>00.47.11</t>
  </si>
  <si>
    <t>00.47.13</t>
  </si>
  <si>
    <t>00.48.01</t>
  </si>
  <si>
    <t>00.48.13</t>
  </si>
  <si>
    <t>Information and Public Relation Department</t>
  </si>
  <si>
    <t>00.44.02</t>
  </si>
  <si>
    <t>Wages</t>
  </si>
  <si>
    <t>62.00.02</t>
  </si>
  <si>
    <t>DEMAND NO. 17</t>
  </si>
  <si>
    <t xml:space="preserve"> INFORMATION AND PUBLIC RELATIONS</t>
  </si>
  <si>
    <t>Actuals</t>
  </si>
  <si>
    <t>Budget 
Estimate</t>
  </si>
  <si>
    <t>Revised 
Estimate</t>
  </si>
  <si>
    <t>00.00.73</t>
  </si>
  <si>
    <t>60.00.51</t>
  </si>
  <si>
    <t>Sikkim Film Promotion Board</t>
  </si>
  <si>
    <t>Shining Sikkim</t>
  </si>
  <si>
    <t xml:space="preserve">Shining Sikkim </t>
  </si>
  <si>
    <t>2022-23</t>
  </si>
  <si>
    <t>Pakyong District</t>
  </si>
  <si>
    <t>00.49.01</t>
  </si>
  <si>
    <t>00.49.11</t>
  </si>
  <si>
    <t>00.49.13</t>
  </si>
  <si>
    <t>Soreng District</t>
  </si>
  <si>
    <t>00.50.01</t>
  </si>
  <si>
    <t>00.50.11</t>
  </si>
  <si>
    <t>00.50.13</t>
  </si>
  <si>
    <t>Namchi District</t>
  </si>
  <si>
    <t>Gyalshing District</t>
  </si>
  <si>
    <t>Mangan District</t>
  </si>
  <si>
    <t>60.00.52</t>
  </si>
  <si>
    <t>Incentive for Film Production</t>
  </si>
  <si>
    <t>00.00.72</t>
  </si>
  <si>
    <t>Media Fellowship Scheme</t>
  </si>
  <si>
    <t>2023-24</t>
  </si>
  <si>
    <t>Medical Treatment</t>
  </si>
  <si>
    <t>Allowances</t>
  </si>
  <si>
    <t>Leave Travel Concession</t>
  </si>
  <si>
    <t>Training Expenses</t>
  </si>
  <si>
    <t>Domestic Travel Expenses</t>
  </si>
  <si>
    <t>Foreign Travel Expenses</t>
  </si>
  <si>
    <t>Fuel and Lubricants</t>
  </si>
  <si>
    <t>00.00.06</t>
  </si>
  <si>
    <t>00.00.07</t>
  </si>
  <si>
    <t>00.44.24</t>
  </si>
  <si>
    <t>00.44.06</t>
  </si>
  <si>
    <t>00.44.07</t>
  </si>
  <si>
    <t>00.46.06</t>
  </si>
  <si>
    <t>00.46.07</t>
  </si>
  <si>
    <t>00.46.24</t>
  </si>
  <si>
    <t>00.47.06</t>
  </si>
  <si>
    <t>00.47.07</t>
  </si>
  <si>
    <t>00.47.24</t>
  </si>
  <si>
    <t>00.48.06</t>
  </si>
  <si>
    <t>00.48.07</t>
  </si>
  <si>
    <t>00.48.24</t>
  </si>
  <si>
    <t>00.49.06</t>
  </si>
  <si>
    <t>00.49.07</t>
  </si>
  <si>
    <t>00.49.24</t>
  </si>
  <si>
    <t>60.00.24</t>
  </si>
  <si>
    <t>62.00.07</t>
  </si>
  <si>
    <t>18.00.24</t>
  </si>
  <si>
    <t>60.00.06</t>
  </si>
  <si>
    <t>60.00.07</t>
  </si>
  <si>
    <t>60.00.08</t>
  </si>
  <si>
    <t>60.00.09</t>
  </si>
  <si>
    <t>60.00.12</t>
  </si>
  <si>
    <t>60.00.49</t>
  </si>
  <si>
    <t>Other Revenue Expenditures</t>
  </si>
  <si>
    <t>Grant in Aid General</t>
  </si>
  <si>
    <t xml:space="preserve">Total </t>
  </si>
  <si>
    <t>62.00.49</t>
  </si>
  <si>
    <t>00.50.06</t>
  </si>
  <si>
    <t>00.50.07</t>
  </si>
  <si>
    <t>62.00.24</t>
  </si>
  <si>
    <t>Eco Cultural Heritage Film Board</t>
  </si>
  <si>
    <t>60.00.29</t>
  </si>
  <si>
    <t>Repair and Minatenance</t>
  </si>
  <si>
    <t>00.44.29</t>
  </si>
  <si>
    <t>Repair and Maintenance</t>
  </si>
  <si>
    <t>00.46.29</t>
  </si>
  <si>
    <t>00.47.29</t>
  </si>
  <si>
    <t>00.48.29</t>
  </si>
  <si>
    <t>00.49.29</t>
  </si>
  <si>
    <t>00.50.24</t>
  </si>
  <si>
    <t>00.50.29</t>
  </si>
  <si>
    <t>62.00.06</t>
  </si>
  <si>
    <t>62.00.29</t>
  </si>
  <si>
    <t>Repair and Mintenance</t>
  </si>
  <si>
    <t>18.00.06</t>
  </si>
  <si>
    <t>18.00.07</t>
  </si>
  <si>
    <t>00.48.11</t>
  </si>
  <si>
    <t>60.00.31</t>
  </si>
  <si>
    <t>Grant in Aid to Eco Cultural Heritage Film Village, Yangang</t>
  </si>
  <si>
    <t>G20 Summit</t>
  </si>
  <si>
    <t>Other Revenue Expenditure</t>
  </si>
  <si>
    <t>00.00.26</t>
  </si>
  <si>
    <t>Advertising and Publicity</t>
  </si>
  <si>
    <t>62.00.16</t>
  </si>
  <si>
    <t>Printing and Publications</t>
  </si>
  <si>
    <t>CAPITAL SECTION</t>
  </si>
  <si>
    <t>Capital Outlay on Information and Publicity</t>
  </si>
  <si>
    <t>01</t>
  </si>
  <si>
    <t>01.052</t>
  </si>
  <si>
    <t>Machinery and Equipment</t>
  </si>
  <si>
    <t>Archiving System</t>
  </si>
  <si>
    <t>44.60.60</t>
  </si>
  <si>
    <t>Other Capital Expenditure</t>
  </si>
  <si>
    <t>Outside Broadcasting Van</t>
  </si>
  <si>
    <t>44.61.60</t>
  </si>
  <si>
    <t>Public Address System</t>
  </si>
  <si>
    <t>44.62.60</t>
  </si>
  <si>
    <t>Grant in Aid Salaries</t>
  </si>
  <si>
    <t>63.00.31</t>
  </si>
  <si>
    <t xml:space="preserve">B. Capital Account of Social Services
(d) Capital Account of Information and Broadcasting </t>
  </si>
  <si>
    <t xml:space="preserve">Capital Outlay on Information and Publicity </t>
  </si>
  <si>
    <t>2024-25</t>
  </si>
  <si>
    <t>00.44.19</t>
  </si>
  <si>
    <t>Digital Equipment</t>
  </si>
  <si>
    <t>60</t>
  </si>
  <si>
    <t>60.052</t>
  </si>
  <si>
    <t>44</t>
  </si>
  <si>
    <t>Head office Establishment</t>
  </si>
  <si>
    <t>44.00.51</t>
  </si>
  <si>
    <t>Motor Vehicle</t>
  </si>
  <si>
    <t>44.00.71</t>
  </si>
  <si>
    <t>Information,Computer,Telecommunication (ICT) Equipment</t>
  </si>
  <si>
    <t>44.00.74</t>
  </si>
  <si>
    <t>Furnitures &amp; Fixtures</t>
  </si>
  <si>
    <t>61.00.36</t>
  </si>
  <si>
    <t>60.00.27</t>
  </si>
  <si>
    <t>Minor Civil and Electric Works</t>
  </si>
  <si>
    <t>61.00.31</t>
  </si>
  <si>
    <t>44.00.60</t>
  </si>
  <si>
    <t>Press Club of Sikkim</t>
  </si>
  <si>
    <t>64.00.31</t>
  </si>
  <si>
    <t>I. Estimate of the amount required in the year ending 31st March, 2025 to defray the charges in respect of Information and Public Relations.</t>
  </si>
  <si>
    <t>Budget 
 Estimate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</si>
</sst>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#"/>
    <numFmt numFmtId="165" formatCode="00000#"/>
    <numFmt numFmtId="166" formatCode="0#.00#"/>
    <numFmt numFmtId="167" formatCode="00.000"/>
    <numFmt numFmtId="168" formatCode="0#.000"/>
    <numFmt numFmtId="169" formatCode="00.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/>
    </xf>
    <xf numFmtId="0" fontId="3" fillId="0" borderId="0" xfId="5" applyFont="1" applyFill="1" applyProtection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0" borderId="0" xfId="3" applyFont="1" applyFill="1" applyBorder="1" applyAlignment="1">
      <alignment vertical="top" wrapText="1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 vertical="top" wrapText="1"/>
    </xf>
    <xf numFmtId="0" fontId="6" fillId="0" borderId="0" xfId="3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 applyProtection="1">
      <alignment horizontal="center" vertical="top"/>
    </xf>
    <xf numFmtId="0" fontId="3" fillId="0" borderId="0" xfId="3" applyNumberFormat="1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 applyProtection="1">
      <alignment horizontal="center"/>
    </xf>
    <xf numFmtId="0" fontId="3" fillId="0" borderId="0" xfId="3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0" fontId="6" fillId="0" borderId="0" xfId="3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left"/>
    </xf>
    <xf numFmtId="164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66" fontId="6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right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Protection="1"/>
    <xf numFmtId="0" fontId="3" fillId="0" borderId="2" xfId="3" applyFont="1" applyFill="1" applyBorder="1" applyAlignment="1">
      <alignment vertical="top" wrapText="1"/>
    </xf>
    <xf numFmtId="0" fontId="3" fillId="0" borderId="2" xfId="3" applyNumberFormat="1" applyFont="1" applyFill="1" applyBorder="1" applyAlignment="1" applyProtection="1">
      <alignment horizontal="right" wrapText="1"/>
    </xf>
    <xf numFmtId="0" fontId="3" fillId="0" borderId="0" xfId="3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9" fontId="3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/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8" fontId="6" fillId="0" borderId="0" xfId="3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7" fontId="6" fillId="0" borderId="0" xfId="3" applyNumberFormat="1" applyFont="1" applyFill="1" applyBorder="1" applyAlignment="1">
      <alignment horizontal="right" vertical="top" wrapText="1"/>
    </xf>
    <xf numFmtId="0" fontId="6" fillId="0" borderId="2" xfId="3" applyFont="1" applyFill="1" applyBorder="1" applyAlignment="1">
      <alignment horizontal="right" vertical="top" wrapText="1"/>
    </xf>
    <xf numFmtId="0" fontId="6" fillId="0" borderId="2" xfId="3" applyFont="1" applyFill="1" applyBorder="1" applyAlignment="1" applyProtection="1">
      <alignment horizontal="left" vertical="top" wrapText="1"/>
    </xf>
    <xf numFmtId="0" fontId="3" fillId="0" borderId="2" xfId="3" applyFont="1" applyFill="1" applyBorder="1" applyAlignment="1">
      <alignment horizontal="right" vertical="top" wrapText="1"/>
    </xf>
    <xf numFmtId="0" fontId="6" fillId="0" borderId="0" xfId="3" applyFont="1" applyFill="1" applyBorder="1"/>
    <xf numFmtId="0" fontId="3" fillId="0" borderId="1" xfId="3" applyFont="1" applyFill="1" applyBorder="1" applyAlignment="1">
      <alignment vertical="top" wrapText="1"/>
    </xf>
    <xf numFmtId="0" fontId="6" fillId="0" borderId="1" xfId="3" applyFont="1" applyFill="1" applyBorder="1"/>
    <xf numFmtId="0" fontId="6" fillId="0" borderId="1" xfId="3" applyFont="1" applyFill="1" applyBorder="1" applyAlignment="1">
      <alignment horizontal="right" vertical="top" wrapText="1"/>
    </xf>
    <xf numFmtId="0" fontId="3" fillId="0" borderId="3" xfId="3" applyFont="1" applyFill="1" applyBorder="1" applyAlignment="1">
      <alignment vertical="top" wrapText="1"/>
    </xf>
    <xf numFmtId="0" fontId="6" fillId="0" borderId="3" xfId="3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7" fillId="0" borderId="0" xfId="3" applyNumberFormat="1" applyFont="1" applyFill="1" applyBorder="1"/>
    <xf numFmtId="0" fontId="3" fillId="0" borderId="0" xfId="3" applyNumberFormat="1" applyFont="1" applyFill="1" applyBorder="1" applyAlignment="1" applyProtection="1"/>
    <xf numFmtId="0" fontId="3" fillId="0" borderId="0" xfId="3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165" fontId="3" fillId="0" borderId="0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Fill="1" applyBorder="1" applyAlignment="1">
      <alignment horizontal="right" vertical="top" wrapText="1"/>
    </xf>
    <xf numFmtId="0" fontId="6" fillId="0" borderId="0" xfId="3" applyFont="1" applyFill="1" applyBorder="1" applyAlignment="1">
      <alignment horizontal="center"/>
    </xf>
    <xf numFmtId="0" fontId="3" fillId="0" borderId="3" xfId="4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3" applyNumberFormat="1" applyFont="1" applyFill="1" applyBorder="1" applyAlignment="1" applyProtection="1">
      <alignment horizontal="right" wrapText="1"/>
    </xf>
    <xf numFmtId="49" fontId="3" fillId="0" borderId="0" xfId="3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Border="1" applyAlignment="1" applyProtection="1">
      <alignment horizontal="left" vertical="top" wrapText="1"/>
    </xf>
    <xf numFmtId="49" fontId="6" fillId="0" borderId="0" xfId="3" applyNumberFormat="1" applyFont="1" applyFill="1" applyBorder="1" applyAlignment="1">
      <alignment horizontal="right" vertical="top" wrapText="1"/>
    </xf>
    <xf numFmtId="0" fontId="6" fillId="0" borderId="0" xfId="3" applyFont="1" applyFill="1" applyBorder="1" applyAlignment="1">
      <alignment vertical="top" wrapText="1"/>
    </xf>
    <xf numFmtId="0" fontId="6" fillId="0" borderId="0" xfId="3" applyNumberFormat="1" applyFont="1" applyFill="1" applyBorder="1" applyAlignment="1" applyProtection="1">
      <alignment horizontal="right" wrapText="1"/>
    </xf>
    <xf numFmtId="49" fontId="3" fillId="0" borderId="0" xfId="5" applyNumberFormat="1" applyFont="1" applyFill="1" applyBorder="1" applyAlignment="1" applyProtection="1">
      <alignment horizontal="right" vertical="top" wrapText="1"/>
    </xf>
    <xf numFmtId="21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vertical="top"/>
    </xf>
    <xf numFmtId="0" fontId="3" fillId="0" borderId="1" xfId="3" applyNumberFormat="1" applyFont="1" applyFill="1" applyBorder="1" applyAlignment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3" fillId="0" borderId="0" xfId="5" applyFont="1" applyFill="1" applyBorder="1" applyProtection="1"/>
    <xf numFmtId="43" fontId="3" fillId="0" borderId="0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center" vertical="top" wrapText="1"/>
    </xf>
    <xf numFmtId="165" fontId="3" fillId="0" borderId="0" xfId="6" applyNumberFormat="1" applyFont="1" applyFill="1" applyBorder="1" applyAlignment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49" fontId="3" fillId="0" borderId="0" xfId="6" applyNumberFormat="1" applyFont="1" applyFill="1" applyBorder="1" applyAlignment="1">
      <alignment horizontal="right" vertical="top" wrapText="1"/>
    </xf>
    <xf numFmtId="0" fontId="3" fillId="0" borderId="0" xfId="6" applyNumberFormat="1" applyFont="1" applyFill="1"/>
    <xf numFmtId="0" fontId="3" fillId="0" borderId="0" xfId="6" applyNumberFormat="1" applyFont="1" applyFill="1" applyBorder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right" wrapText="1"/>
    </xf>
    <xf numFmtId="49" fontId="6" fillId="0" borderId="0" xfId="6" applyNumberFormat="1" applyFont="1" applyFill="1" applyBorder="1" applyAlignment="1">
      <alignment horizontal="right" vertical="top" wrapText="1"/>
    </xf>
    <xf numFmtId="0" fontId="6" fillId="0" borderId="0" xfId="6" applyFont="1" applyFill="1" applyBorder="1" applyAlignment="1" applyProtection="1">
      <alignment horizontal="left" vertical="top" wrapText="1"/>
    </xf>
    <xf numFmtId="43" fontId="3" fillId="0" borderId="0" xfId="1" applyFont="1" applyFill="1" applyAlignment="1">
      <alignment horizontal="right" wrapText="1"/>
    </xf>
    <xf numFmtId="0" fontId="3" fillId="0" borderId="0" xfId="6" applyFont="1" applyFill="1" applyBorder="1" applyAlignment="1">
      <alignment vertical="top" wrapText="1"/>
    </xf>
    <xf numFmtId="0" fontId="6" fillId="0" borderId="0" xfId="3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/>
    <xf numFmtId="0" fontId="1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3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1" xfId="6" applyNumberFormat="1" applyFont="1" applyFill="1" applyBorder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3" applyNumberFormat="1" applyFont="1" applyFill="1" applyBorder="1"/>
    <xf numFmtId="0" fontId="6" fillId="0" borderId="0" xfId="3" applyFont="1" applyFill="1" applyBorder="1" applyAlignment="1">
      <alignment horizontal="right"/>
    </xf>
    <xf numFmtId="0" fontId="6" fillId="0" borderId="0" xfId="5" applyNumberFormat="1" applyFont="1" applyFill="1" applyBorder="1" applyAlignment="1" applyProtection="1">
      <alignment horizontal="right"/>
    </xf>
    <xf numFmtId="49" fontId="3" fillId="0" borderId="0" xfId="2" applyNumberFormat="1" applyFont="1" applyFill="1" applyBorder="1" applyAlignment="1">
      <alignment horizontal="right" vertical="top" wrapText="1"/>
    </xf>
    <xf numFmtId="164" fontId="3" fillId="0" borderId="2" xfId="3" applyNumberFormat="1" applyFont="1" applyFill="1" applyBorder="1" applyAlignment="1">
      <alignment horizontal="right" vertical="top" wrapText="1"/>
    </xf>
    <xf numFmtId="0" fontId="3" fillId="0" borderId="2" xfId="5" applyNumberFormat="1" applyFont="1" applyFill="1" applyBorder="1" applyAlignment="1" applyProtection="1">
      <alignment horizontal="left" vertical="top" wrapText="1"/>
    </xf>
    <xf numFmtId="49" fontId="3" fillId="0" borderId="2" xfId="5" applyNumberFormat="1" applyFont="1" applyFill="1" applyBorder="1" applyAlignment="1" applyProtection="1">
      <alignment horizontal="right" vertical="top" wrapText="1"/>
    </xf>
    <xf numFmtId="0" fontId="3" fillId="0" borderId="2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/>
    <xf numFmtId="0" fontId="4" fillId="0" borderId="0" xfId="1" applyNumberFormat="1" applyFont="1" applyFill="1" applyBorder="1" applyAlignment="1">
      <alignment horizontal="right" wrapText="1"/>
    </xf>
    <xf numFmtId="169" fontId="3" fillId="0" borderId="2" xfId="3" applyNumberFormat="1" applyFont="1" applyFill="1" applyBorder="1" applyAlignment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3" fillId="0" borderId="3" xfId="4" applyNumberFormat="1" applyFont="1" applyFill="1" applyBorder="1" applyAlignment="1" applyProtection="1">
      <alignment horizontal="right" vertical="top" wrapText="1"/>
    </xf>
    <xf numFmtId="0" fontId="6" fillId="0" borderId="0" xfId="3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Comma" xfId="1" builtinId="3"/>
    <cellStyle name="Comma 10" xfId="7"/>
    <cellStyle name="Normal" xfId="0" builtinId="0"/>
    <cellStyle name="Normal_budget 2004-05_2.6.04" xfId="2"/>
    <cellStyle name="Normal_budget for 03-04" xfId="3"/>
    <cellStyle name="Normal_budget for 03-04 2" xfId="6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66"/>
      <color rgb="FFFFCCFF"/>
      <color rgb="FFFF33CC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96216</xdr:colOff>
      <xdr:row>15</xdr:row>
      <xdr:rowOff>10393</xdr:rowOff>
    </xdr:from>
    <xdr:to>
      <xdr:col>10</xdr:col>
      <xdr:colOff>172847</xdr:colOff>
      <xdr:row>17</xdr:row>
      <xdr:rowOff>51029</xdr:rowOff>
    </xdr:to>
    <xdr:sp macro="" textlink="">
      <xdr:nvSpPr>
        <xdr:cNvPr id="1131" name="Text Box 8" hidden="1"/>
        <xdr:cNvSpPr txBox="1">
          <a:spLocks noChangeArrowheads="1"/>
        </xdr:cNvSpPr>
      </xdr:nvSpPr>
      <xdr:spPr bwMode="auto">
        <a:xfrm>
          <a:off x="7520940" y="2933700"/>
          <a:ext cx="1386840" cy="3962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96216</xdr:colOff>
      <xdr:row>22</xdr:row>
      <xdr:rowOff>143001</xdr:rowOff>
    </xdr:from>
    <xdr:to>
      <xdr:col>10</xdr:col>
      <xdr:colOff>172847</xdr:colOff>
      <xdr:row>25</xdr:row>
      <xdr:rowOff>294861</xdr:rowOff>
    </xdr:to>
    <xdr:sp macro="" textlink="">
      <xdr:nvSpPr>
        <xdr:cNvPr id="1132" name="Text Box 9" hidden="1"/>
        <xdr:cNvSpPr txBox="1">
          <a:spLocks noChangeArrowheads="1"/>
        </xdr:cNvSpPr>
      </xdr:nvSpPr>
      <xdr:spPr bwMode="auto">
        <a:xfrm>
          <a:off x="7520940" y="4274820"/>
          <a:ext cx="1386840" cy="63246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96216</xdr:colOff>
      <xdr:row>31</xdr:row>
      <xdr:rowOff>107332</xdr:rowOff>
    </xdr:from>
    <xdr:to>
      <xdr:col>10</xdr:col>
      <xdr:colOff>172847</xdr:colOff>
      <xdr:row>35</xdr:row>
      <xdr:rowOff>103947</xdr:rowOff>
    </xdr:to>
    <xdr:sp macro="" textlink="">
      <xdr:nvSpPr>
        <xdr:cNvPr id="1133" name="Text Box 10" hidden="1"/>
        <xdr:cNvSpPr txBox="1">
          <a:spLocks noChangeArrowheads="1"/>
        </xdr:cNvSpPr>
      </xdr:nvSpPr>
      <xdr:spPr bwMode="auto">
        <a:xfrm>
          <a:off x="7520940" y="5867400"/>
          <a:ext cx="1386840" cy="6781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260"/>
  <sheetViews>
    <sheetView tabSelected="1" view="pageBreakPreview" zoomScale="115" zoomScaleNormal="130" zoomScaleSheetLayoutView="115" workbookViewId="0">
      <selection activeCell="N246" sqref="N246"/>
    </sheetView>
  </sheetViews>
  <sheetFormatPr defaultColWidth="9.140625" defaultRowHeight="12.75"/>
  <cols>
    <col min="1" max="1" width="5.7109375" style="11" customWidth="1"/>
    <col min="2" max="2" width="8.28515625" style="13" customWidth="1"/>
    <col min="3" max="3" width="40.7109375" style="12" customWidth="1"/>
    <col min="4" max="4" width="10.7109375" style="17" customWidth="1"/>
    <col min="5" max="5" width="10.7109375" style="12" customWidth="1"/>
    <col min="6" max="7" width="10.7109375" style="17" customWidth="1"/>
    <col min="8" max="16384" width="9.140625" style="12"/>
  </cols>
  <sheetData>
    <row r="1" spans="1:7" ht="14.1" customHeight="1">
      <c r="A1" s="133" t="s">
        <v>57</v>
      </c>
      <c r="B1" s="133"/>
      <c r="C1" s="133"/>
      <c r="D1" s="133"/>
      <c r="E1" s="133"/>
      <c r="F1" s="133"/>
      <c r="G1" s="133"/>
    </row>
    <row r="2" spans="1:7" ht="14.1" customHeight="1">
      <c r="A2" s="133" t="s">
        <v>58</v>
      </c>
      <c r="B2" s="133"/>
      <c r="C2" s="133"/>
      <c r="D2" s="133"/>
      <c r="E2" s="133"/>
      <c r="F2" s="133"/>
      <c r="G2" s="133"/>
    </row>
    <row r="3" spans="1:7" ht="14.1" customHeight="1">
      <c r="C3" s="14"/>
      <c r="D3" s="15"/>
      <c r="F3" s="14"/>
      <c r="G3" s="14"/>
    </row>
    <row r="4" spans="1:7" ht="14.1" customHeight="1">
      <c r="C4" s="16" t="s">
        <v>38</v>
      </c>
      <c r="D4" s="14">
        <v>2220</v>
      </c>
      <c r="E4" s="18" t="s">
        <v>0</v>
      </c>
      <c r="F4" s="14"/>
      <c r="G4" s="14"/>
    </row>
    <row r="5" spans="1:7" ht="14.1" customHeight="1">
      <c r="C5" s="16" t="s">
        <v>1</v>
      </c>
      <c r="D5" s="14">
        <v>2251</v>
      </c>
      <c r="E5" s="18" t="s">
        <v>2</v>
      </c>
      <c r="F5" s="14"/>
      <c r="G5" s="14"/>
    </row>
    <row r="6" spans="1:7" ht="30" customHeight="1">
      <c r="B6" s="134" t="s">
        <v>163</v>
      </c>
      <c r="C6" s="134"/>
      <c r="D6" s="21">
        <v>4220</v>
      </c>
      <c r="E6" s="85" t="s">
        <v>164</v>
      </c>
      <c r="F6" s="21"/>
      <c r="G6" s="21"/>
    </row>
    <row r="7" spans="1:7" ht="11.45" customHeight="1">
      <c r="B7" s="68"/>
      <c r="C7" s="21"/>
      <c r="E7" s="19"/>
      <c r="F7" s="20"/>
      <c r="G7" s="14"/>
    </row>
    <row r="8" spans="1:7" s="86" customFormat="1" ht="28.9" customHeight="1">
      <c r="A8" s="135" t="s">
        <v>185</v>
      </c>
      <c r="B8" s="135"/>
      <c r="C8" s="135"/>
      <c r="D8" s="135"/>
      <c r="E8" s="135"/>
      <c r="F8" s="135"/>
      <c r="G8" s="135"/>
    </row>
    <row r="9" spans="1:7" ht="14.1" customHeight="1">
      <c r="A9" s="124"/>
      <c r="C9" s="14"/>
      <c r="D9" s="14" t="s">
        <v>39</v>
      </c>
      <c r="E9" s="15" t="s">
        <v>40</v>
      </c>
      <c r="F9" s="15" t="s">
        <v>5</v>
      </c>
    </row>
    <row r="10" spans="1:7" ht="14.1" customHeight="1">
      <c r="A10" s="124"/>
      <c r="C10" s="106" t="s">
        <v>3</v>
      </c>
      <c r="D10" s="22">
        <f>G192</f>
        <v>183044</v>
      </c>
      <c r="E10" s="107">
        <f>G225</f>
        <v>7906</v>
      </c>
      <c r="F10" s="73">
        <f>SUM(D10:E10)</f>
        <v>190950</v>
      </c>
    </row>
    <row r="11" spans="1:7" ht="14.1" customHeight="1">
      <c r="A11" s="124"/>
      <c r="D11" s="22"/>
      <c r="E11" s="23"/>
      <c r="F11" s="14"/>
    </row>
    <row r="12" spans="1:7" ht="14.1" customHeight="1">
      <c r="A12" s="24" t="s">
        <v>37</v>
      </c>
      <c r="E12" s="17"/>
    </row>
    <row r="13" spans="1:7" s="4" customFormat="1" ht="13.5" customHeight="1">
      <c r="A13" s="5"/>
      <c r="B13" s="25"/>
      <c r="C13" s="8"/>
      <c r="D13" s="26"/>
      <c r="E13" s="26"/>
      <c r="F13" s="26"/>
      <c r="G13" s="27" t="s">
        <v>43</v>
      </c>
    </row>
    <row r="14" spans="1:7" s="4" customFormat="1" ht="25.5">
      <c r="A14" s="1"/>
      <c r="B14" s="2"/>
      <c r="C14" s="3"/>
      <c r="D14" s="74" t="s">
        <v>59</v>
      </c>
      <c r="E14" s="125" t="s">
        <v>60</v>
      </c>
      <c r="F14" s="125" t="s">
        <v>61</v>
      </c>
      <c r="G14" s="132" t="s">
        <v>186</v>
      </c>
    </row>
    <row r="15" spans="1:7" s="89" customFormat="1">
      <c r="A15" s="5"/>
      <c r="B15" s="108" t="s">
        <v>4</v>
      </c>
      <c r="C15" s="109"/>
      <c r="D15" s="110" t="s">
        <v>67</v>
      </c>
      <c r="E15" s="110" t="s">
        <v>83</v>
      </c>
      <c r="F15" s="110" t="s">
        <v>83</v>
      </c>
      <c r="G15" s="131" t="s">
        <v>165</v>
      </c>
    </row>
    <row r="16" spans="1:7" s="4" customFormat="1" ht="10.5" customHeight="1">
      <c r="A16" s="6"/>
      <c r="B16" s="7"/>
      <c r="C16" s="8"/>
      <c r="D16" s="9"/>
      <c r="E16" s="9"/>
      <c r="F16" s="9"/>
      <c r="G16" s="10"/>
    </row>
    <row r="17" spans="1:7" ht="13.9" customHeight="1">
      <c r="C17" s="28" t="s">
        <v>6</v>
      </c>
      <c r="D17" s="29"/>
      <c r="E17" s="29"/>
      <c r="F17" s="29"/>
      <c r="G17" s="29"/>
    </row>
    <row r="18" spans="1:7" ht="13.9" customHeight="1">
      <c r="A18" s="11" t="s">
        <v>7</v>
      </c>
      <c r="B18" s="30">
        <v>2220</v>
      </c>
      <c r="C18" s="28" t="s">
        <v>0</v>
      </c>
      <c r="E18" s="31"/>
    </row>
    <row r="19" spans="1:7" ht="13.9" customHeight="1">
      <c r="B19" s="32">
        <v>1</v>
      </c>
      <c r="C19" s="33" t="s">
        <v>8</v>
      </c>
      <c r="E19" s="17"/>
    </row>
    <row r="20" spans="1:7" ht="13.9" customHeight="1">
      <c r="B20" s="34">
        <v>1.0009999999999999</v>
      </c>
      <c r="C20" s="28" t="s">
        <v>42</v>
      </c>
      <c r="E20" s="17"/>
    </row>
    <row r="21" spans="1:7" ht="13.9" customHeight="1">
      <c r="B21" s="32">
        <v>60</v>
      </c>
      <c r="C21" s="33" t="s">
        <v>9</v>
      </c>
      <c r="E21" s="17"/>
    </row>
    <row r="22" spans="1:7" ht="13.9" customHeight="1">
      <c r="B22" s="71" t="s">
        <v>10</v>
      </c>
      <c r="C22" s="35" t="s">
        <v>11</v>
      </c>
      <c r="D22" s="43">
        <v>1631</v>
      </c>
      <c r="E22" s="43">
        <v>1878</v>
      </c>
      <c r="F22" s="43">
        <v>1878</v>
      </c>
      <c r="G22" s="29">
        <v>1110</v>
      </c>
    </row>
    <row r="23" spans="1:7" s="4" customFormat="1" ht="14.65" customHeight="1">
      <c r="A23" s="79"/>
      <c r="B23" s="71" t="s">
        <v>111</v>
      </c>
      <c r="C23" s="79" t="s">
        <v>84</v>
      </c>
      <c r="D23" s="90">
        <v>0</v>
      </c>
      <c r="E23" s="43">
        <v>1</v>
      </c>
      <c r="F23" s="43">
        <v>1</v>
      </c>
      <c r="G23" s="43">
        <v>56</v>
      </c>
    </row>
    <row r="24" spans="1:7" s="4" customFormat="1" ht="14.65" customHeight="1">
      <c r="A24" s="79"/>
      <c r="B24" s="71" t="s">
        <v>112</v>
      </c>
      <c r="C24" s="79" t="s">
        <v>85</v>
      </c>
      <c r="D24" s="90">
        <v>0</v>
      </c>
      <c r="E24" s="43">
        <v>1</v>
      </c>
      <c r="F24" s="43">
        <v>1</v>
      </c>
      <c r="G24" s="43">
        <v>895</v>
      </c>
    </row>
    <row r="25" spans="1:7" ht="13.9" customHeight="1">
      <c r="B25" s="71" t="s">
        <v>12</v>
      </c>
      <c r="C25" s="79" t="s">
        <v>88</v>
      </c>
      <c r="D25" s="43">
        <v>50</v>
      </c>
      <c r="E25" s="43">
        <v>50</v>
      </c>
      <c r="F25" s="43">
        <v>50</v>
      </c>
      <c r="G25" s="29">
        <v>50</v>
      </c>
    </row>
    <row r="26" spans="1:7" ht="27" customHeight="1">
      <c r="B26" s="72" t="s">
        <v>141</v>
      </c>
      <c r="C26" s="79" t="s">
        <v>142</v>
      </c>
      <c r="D26" s="43">
        <v>1889</v>
      </c>
      <c r="E26" s="90">
        <v>0</v>
      </c>
      <c r="F26" s="90">
        <v>0</v>
      </c>
      <c r="G26" s="90">
        <v>0</v>
      </c>
    </row>
    <row r="27" spans="1:7" s="4" customFormat="1" ht="14.65" customHeight="1">
      <c r="A27" s="79"/>
      <c r="B27" s="71" t="s">
        <v>116</v>
      </c>
      <c r="C27" s="79" t="s">
        <v>117</v>
      </c>
      <c r="D27" s="90">
        <v>0</v>
      </c>
      <c r="E27" s="43">
        <v>10600</v>
      </c>
      <c r="F27" s="43">
        <v>10600</v>
      </c>
      <c r="G27" s="43">
        <v>1500</v>
      </c>
    </row>
    <row r="28" spans="1:7" ht="13.9" customHeight="1">
      <c r="B28" s="71" t="s">
        <v>44</v>
      </c>
      <c r="C28" s="36" t="s">
        <v>17</v>
      </c>
      <c r="D28" s="43">
        <v>12968</v>
      </c>
      <c r="E28" s="37">
        <v>0</v>
      </c>
      <c r="F28" s="37">
        <v>0</v>
      </c>
      <c r="G28" s="90">
        <v>0</v>
      </c>
    </row>
    <row r="29" spans="1:7" ht="13.15" customHeight="1">
      <c r="B29" s="71" t="s">
        <v>63</v>
      </c>
      <c r="C29" s="36" t="s">
        <v>64</v>
      </c>
      <c r="D29" s="43">
        <v>598</v>
      </c>
      <c r="E29" s="37">
        <v>0</v>
      </c>
      <c r="F29" s="37">
        <v>0</v>
      </c>
      <c r="G29" s="90">
        <v>0</v>
      </c>
    </row>
    <row r="30" spans="1:7" ht="13.15" customHeight="1">
      <c r="B30" s="71" t="s">
        <v>79</v>
      </c>
      <c r="C30" s="36" t="s">
        <v>80</v>
      </c>
      <c r="D30" s="43">
        <v>9000</v>
      </c>
      <c r="E30" s="37">
        <v>0</v>
      </c>
      <c r="F30" s="37">
        <v>0</v>
      </c>
      <c r="G30" s="90">
        <v>0</v>
      </c>
    </row>
    <row r="31" spans="1:7" ht="13.9" customHeight="1">
      <c r="A31" s="11" t="s">
        <v>5</v>
      </c>
      <c r="B31" s="32">
        <v>60</v>
      </c>
      <c r="C31" s="33" t="s">
        <v>9</v>
      </c>
      <c r="D31" s="69">
        <f t="shared" ref="D31:F31" si="0">SUM(D22:D30)</f>
        <v>26136</v>
      </c>
      <c r="E31" s="69">
        <f t="shared" si="0"/>
        <v>12530</v>
      </c>
      <c r="F31" s="69">
        <f t="shared" si="0"/>
        <v>12530</v>
      </c>
      <c r="G31" s="69">
        <v>3611</v>
      </c>
    </row>
    <row r="32" spans="1:7" ht="11.25" customHeight="1">
      <c r="B32" s="32"/>
      <c r="C32" s="33"/>
      <c r="D32" s="70"/>
      <c r="E32" s="70"/>
      <c r="F32" s="70"/>
      <c r="G32" s="70"/>
    </row>
    <row r="33" spans="1:7" ht="13.9" customHeight="1">
      <c r="B33" s="32">
        <v>61</v>
      </c>
      <c r="C33" s="36" t="s">
        <v>124</v>
      </c>
      <c r="D33" s="63"/>
      <c r="E33" s="63"/>
      <c r="F33" s="63"/>
      <c r="G33" s="63"/>
    </row>
    <row r="34" spans="1:7" ht="13.9" customHeight="1">
      <c r="B34" s="32" t="s">
        <v>181</v>
      </c>
      <c r="C34" s="33" t="s">
        <v>118</v>
      </c>
      <c r="D34" s="37">
        <v>0</v>
      </c>
      <c r="E34" s="63">
        <v>3500</v>
      </c>
      <c r="F34" s="63">
        <v>3500</v>
      </c>
      <c r="G34" s="37">
        <v>0</v>
      </c>
    </row>
    <row r="35" spans="1:7" ht="13.9" customHeight="1">
      <c r="B35" s="32" t="s">
        <v>178</v>
      </c>
      <c r="C35" s="33" t="s">
        <v>161</v>
      </c>
      <c r="D35" s="37"/>
      <c r="E35" s="37">
        <v>0</v>
      </c>
      <c r="F35" s="37">
        <v>0</v>
      </c>
      <c r="G35" s="63">
        <v>3514</v>
      </c>
    </row>
    <row r="36" spans="1:7" ht="13.9" customHeight="1">
      <c r="A36" s="11" t="s">
        <v>119</v>
      </c>
      <c r="B36" s="32">
        <v>61</v>
      </c>
      <c r="C36" s="36" t="s">
        <v>124</v>
      </c>
      <c r="D36" s="91">
        <f>SUM(D34:D35)</f>
        <v>0</v>
      </c>
      <c r="E36" s="69">
        <f t="shared" ref="E36:F36" si="1">SUM(E34:E35)</f>
        <v>3500</v>
      </c>
      <c r="F36" s="69">
        <f t="shared" si="1"/>
        <v>3500</v>
      </c>
      <c r="G36" s="69">
        <v>3514</v>
      </c>
    </row>
    <row r="37" spans="1:7" ht="12" customHeight="1">
      <c r="B37" s="32"/>
      <c r="C37" s="33"/>
      <c r="D37" s="37"/>
      <c r="E37" s="63"/>
      <c r="F37" s="63"/>
      <c r="G37" s="63"/>
    </row>
    <row r="38" spans="1:7" ht="13.9" customHeight="1">
      <c r="B38" s="32">
        <v>62</v>
      </c>
      <c r="C38" s="36" t="s">
        <v>80</v>
      </c>
      <c r="D38" s="63"/>
      <c r="E38" s="63"/>
      <c r="F38" s="63"/>
      <c r="G38" s="63"/>
    </row>
    <row r="39" spans="1:7" ht="13.9" customHeight="1">
      <c r="B39" s="32" t="s">
        <v>120</v>
      </c>
      <c r="C39" s="33" t="s">
        <v>117</v>
      </c>
      <c r="D39" s="37">
        <v>0</v>
      </c>
      <c r="E39" s="63">
        <v>10000</v>
      </c>
      <c r="F39" s="63">
        <v>10000</v>
      </c>
      <c r="G39" s="37">
        <v>0</v>
      </c>
    </row>
    <row r="40" spans="1:7" ht="13.9" customHeight="1">
      <c r="A40" s="11" t="s">
        <v>119</v>
      </c>
      <c r="B40" s="32">
        <v>62</v>
      </c>
      <c r="C40" s="36" t="s">
        <v>80</v>
      </c>
      <c r="D40" s="91">
        <f>D39</f>
        <v>0</v>
      </c>
      <c r="E40" s="69">
        <f t="shared" ref="E40" si="2">E39</f>
        <v>10000</v>
      </c>
      <c r="F40" s="69">
        <f t="shared" ref="F40" si="3">F39</f>
        <v>10000</v>
      </c>
      <c r="G40" s="91">
        <v>0</v>
      </c>
    </row>
    <row r="41" spans="1:7" ht="11.25" customHeight="1">
      <c r="B41" s="32"/>
      <c r="C41" s="36"/>
      <c r="D41" s="70"/>
      <c r="E41" s="70"/>
      <c r="F41" s="70"/>
      <c r="G41" s="70"/>
    </row>
    <row r="42" spans="1:7" ht="13.9" customHeight="1">
      <c r="B42" s="32">
        <v>63</v>
      </c>
      <c r="C42" s="36" t="s">
        <v>64</v>
      </c>
      <c r="D42" s="63"/>
      <c r="E42" s="63"/>
      <c r="F42" s="63"/>
      <c r="G42" s="63"/>
    </row>
    <row r="43" spans="1:7" ht="13.9" customHeight="1">
      <c r="B43" s="32" t="s">
        <v>162</v>
      </c>
      <c r="C43" s="33" t="s">
        <v>118</v>
      </c>
      <c r="D43" s="37">
        <v>0</v>
      </c>
      <c r="E43" s="63">
        <v>700</v>
      </c>
      <c r="F43" s="63">
        <v>700</v>
      </c>
      <c r="G43" s="37">
        <v>0</v>
      </c>
    </row>
    <row r="44" spans="1:7" ht="13.9" customHeight="1">
      <c r="A44" s="11" t="s">
        <v>119</v>
      </c>
      <c r="B44" s="32">
        <v>63</v>
      </c>
      <c r="C44" s="36" t="s">
        <v>64</v>
      </c>
      <c r="D44" s="91">
        <f>D43</f>
        <v>0</v>
      </c>
      <c r="E44" s="69">
        <f t="shared" ref="E44:F44" si="4">E43</f>
        <v>700</v>
      </c>
      <c r="F44" s="69">
        <f t="shared" si="4"/>
        <v>700</v>
      </c>
      <c r="G44" s="91">
        <v>0</v>
      </c>
    </row>
    <row r="45" spans="1:7" ht="13.9" customHeight="1">
      <c r="B45" s="32"/>
      <c r="C45" s="36"/>
      <c r="D45" s="70"/>
      <c r="E45" s="70"/>
      <c r="F45" s="70"/>
      <c r="G45" s="70"/>
    </row>
    <row r="46" spans="1:7" ht="13.9" customHeight="1">
      <c r="B46" s="32">
        <v>64</v>
      </c>
      <c r="C46" s="36" t="s">
        <v>183</v>
      </c>
      <c r="D46" s="63"/>
      <c r="E46" s="63"/>
      <c r="F46" s="63"/>
      <c r="G46" s="63"/>
    </row>
    <row r="47" spans="1:7" ht="13.9" customHeight="1">
      <c r="B47" s="32" t="s">
        <v>184</v>
      </c>
      <c r="C47" s="33" t="s">
        <v>118</v>
      </c>
      <c r="D47" s="37">
        <v>0</v>
      </c>
      <c r="E47" s="37">
        <v>0</v>
      </c>
      <c r="F47" s="37">
        <v>0</v>
      </c>
      <c r="G47" s="63">
        <v>2000</v>
      </c>
    </row>
    <row r="48" spans="1:7" ht="13.9" customHeight="1">
      <c r="A48" s="11" t="s">
        <v>119</v>
      </c>
      <c r="B48" s="32">
        <v>64</v>
      </c>
      <c r="C48" s="36" t="s">
        <v>183</v>
      </c>
      <c r="D48" s="91">
        <f>D47</f>
        <v>0</v>
      </c>
      <c r="E48" s="91">
        <f t="shared" ref="E48:F48" si="5">E47</f>
        <v>0</v>
      </c>
      <c r="F48" s="91">
        <f t="shared" si="5"/>
        <v>0</v>
      </c>
      <c r="G48" s="69">
        <v>2000</v>
      </c>
    </row>
    <row r="49" spans="1:7" ht="13.9" customHeight="1">
      <c r="A49" s="11" t="s">
        <v>5</v>
      </c>
      <c r="B49" s="34">
        <v>1.0009999999999999</v>
      </c>
      <c r="C49" s="28" t="s">
        <v>42</v>
      </c>
      <c r="D49" s="112">
        <f>D31+D36+D40+D44+D48</f>
        <v>26136</v>
      </c>
      <c r="E49" s="112">
        <f t="shared" ref="E49:F49" si="6">E31+E36+E40+E44+E48</f>
        <v>26730</v>
      </c>
      <c r="F49" s="112">
        <f t="shared" si="6"/>
        <v>26730</v>
      </c>
      <c r="G49" s="112">
        <v>9125</v>
      </c>
    </row>
    <row r="50" spans="1:7" ht="13.9" customHeight="1">
      <c r="A50" s="40" t="s">
        <v>5</v>
      </c>
      <c r="B50" s="119">
        <v>1</v>
      </c>
      <c r="C50" s="122" t="s">
        <v>8</v>
      </c>
      <c r="D50" s="52">
        <f t="shared" ref="D50:F50" si="7">D49</f>
        <v>26136</v>
      </c>
      <c r="E50" s="52">
        <f t="shared" si="7"/>
        <v>26730</v>
      </c>
      <c r="F50" s="52">
        <f t="shared" si="7"/>
        <v>26730</v>
      </c>
      <c r="G50" s="38">
        <v>9125</v>
      </c>
    </row>
    <row r="51" spans="1:7">
      <c r="B51" s="32"/>
      <c r="C51" s="33"/>
      <c r="D51" s="67"/>
      <c r="E51" s="67"/>
      <c r="F51" s="67"/>
      <c r="G51" s="67"/>
    </row>
    <row r="52" spans="1:7" ht="13.9" customHeight="1">
      <c r="B52" s="13">
        <v>60</v>
      </c>
      <c r="C52" s="33" t="s">
        <v>16</v>
      </c>
      <c r="D52" s="45"/>
      <c r="E52" s="45"/>
      <c r="F52" s="45"/>
      <c r="G52" s="45"/>
    </row>
    <row r="53" spans="1:7" ht="13.9" customHeight="1">
      <c r="B53" s="34">
        <v>60.000999999999998</v>
      </c>
      <c r="C53" s="28" t="s">
        <v>42</v>
      </c>
      <c r="D53" s="45"/>
      <c r="E53" s="45"/>
      <c r="F53" s="45"/>
      <c r="G53" s="45"/>
    </row>
    <row r="54" spans="1:7" ht="13.9" customHeight="1">
      <c r="B54" s="32">
        <v>60</v>
      </c>
      <c r="C54" s="33" t="s">
        <v>9</v>
      </c>
      <c r="D54" s="45"/>
      <c r="E54" s="45"/>
      <c r="F54" s="45"/>
      <c r="G54" s="45"/>
    </row>
    <row r="55" spans="1:7" ht="13.9" customHeight="1">
      <c r="B55" s="71" t="s">
        <v>10</v>
      </c>
      <c r="C55" s="35" t="s">
        <v>11</v>
      </c>
      <c r="D55" s="43">
        <v>23946</v>
      </c>
      <c r="E55" s="43">
        <v>22903</v>
      </c>
      <c r="F55" s="43">
        <v>22903</v>
      </c>
      <c r="G55" s="29">
        <v>15362</v>
      </c>
    </row>
    <row r="56" spans="1:7" s="4" customFormat="1" ht="14.65" customHeight="1">
      <c r="A56" s="79"/>
      <c r="B56" s="71" t="s">
        <v>111</v>
      </c>
      <c r="C56" s="79" t="s">
        <v>84</v>
      </c>
      <c r="D56" s="90">
        <v>0</v>
      </c>
      <c r="E56" s="43">
        <v>1</v>
      </c>
      <c r="F56" s="43">
        <v>1</v>
      </c>
      <c r="G56" s="43">
        <v>768</v>
      </c>
    </row>
    <row r="57" spans="1:7" s="89" customFormat="1" ht="14.65" customHeight="1">
      <c r="A57" s="79"/>
      <c r="B57" s="71" t="s">
        <v>112</v>
      </c>
      <c r="C57" s="79" t="s">
        <v>85</v>
      </c>
      <c r="D57" s="90">
        <v>0</v>
      </c>
      <c r="E57" s="43">
        <v>1</v>
      </c>
      <c r="F57" s="43">
        <v>1</v>
      </c>
      <c r="G57" s="43">
        <v>12398</v>
      </c>
    </row>
    <row r="58" spans="1:7" s="4" customFormat="1" ht="14.65" customHeight="1">
      <c r="A58" s="79"/>
      <c r="B58" s="71" t="s">
        <v>113</v>
      </c>
      <c r="C58" s="79" t="s">
        <v>86</v>
      </c>
      <c r="D58" s="90">
        <v>0</v>
      </c>
      <c r="E58" s="43">
        <v>1</v>
      </c>
      <c r="F58" s="43">
        <v>1</v>
      </c>
      <c r="G58" s="90">
        <v>0</v>
      </c>
    </row>
    <row r="59" spans="1:7" s="4" customFormat="1" ht="14.65" customHeight="1">
      <c r="A59" s="79"/>
      <c r="B59" s="71" t="s">
        <v>114</v>
      </c>
      <c r="C59" s="79" t="s">
        <v>87</v>
      </c>
      <c r="D59" s="90">
        <v>0</v>
      </c>
      <c r="E59" s="43">
        <v>1</v>
      </c>
      <c r="F59" s="90">
        <v>0</v>
      </c>
      <c r="G59" s="43">
        <v>1</v>
      </c>
    </row>
    <row r="60" spans="1:7" ht="13.9" customHeight="1">
      <c r="B60" s="71" t="s">
        <v>12</v>
      </c>
      <c r="C60" s="79" t="s">
        <v>88</v>
      </c>
      <c r="D60" s="43">
        <v>267</v>
      </c>
      <c r="E60" s="43">
        <v>274</v>
      </c>
      <c r="F60" s="43">
        <v>274</v>
      </c>
      <c r="G60" s="29">
        <v>274</v>
      </c>
    </row>
    <row r="61" spans="1:7" ht="13.9" customHeight="1">
      <c r="B61" s="71" t="s">
        <v>115</v>
      </c>
      <c r="C61" s="79" t="s">
        <v>89</v>
      </c>
      <c r="D61" s="90">
        <v>0</v>
      </c>
      <c r="E61" s="43">
        <v>1</v>
      </c>
      <c r="F61" s="90">
        <v>0</v>
      </c>
      <c r="G61" s="43">
        <v>1</v>
      </c>
    </row>
    <row r="62" spans="1:7" ht="13.9" customHeight="1">
      <c r="B62" s="71" t="s">
        <v>14</v>
      </c>
      <c r="C62" s="35" t="s">
        <v>15</v>
      </c>
      <c r="D62" s="111">
        <v>3707</v>
      </c>
      <c r="E62" s="63">
        <v>2206</v>
      </c>
      <c r="F62" s="111">
        <v>2206</v>
      </c>
      <c r="G62" s="29">
        <v>2206</v>
      </c>
    </row>
    <row r="63" spans="1:7" s="4" customFormat="1" ht="14.65" customHeight="1">
      <c r="A63" s="79"/>
      <c r="B63" s="71" t="s">
        <v>108</v>
      </c>
      <c r="C63" s="79" t="s">
        <v>90</v>
      </c>
      <c r="D63" s="90">
        <v>0</v>
      </c>
      <c r="E63" s="43">
        <v>1</v>
      </c>
      <c r="F63" s="43">
        <v>1</v>
      </c>
      <c r="G63" s="43">
        <v>1</v>
      </c>
    </row>
    <row r="64" spans="1:7" s="4" customFormat="1" ht="14.65" customHeight="1">
      <c r="A64" s="79"/>
      <c r="B64" s="71" t="s">
        <v>179</v>
      </c>
      <c r="C64" s="79" t="s">
        <v>180</v>
      </c>
      <c r="D64" s="90"/>
      <c r="E64" s="43"/>
      <c r="F64" s="43"/>
      <c r="G64" s="43">
        <v>2500</v>
      </c>
    </row>
    <row r="65" spans="1:7" s="4" customFormat="1" ht="14.65" customHeight="1">
      <c r="A65" s="79"/>
      <c r="B65" s="71" t="s">
        <v>125</v>
      </c>
      <c r="C65" s="79" t="s">
        <v>126</v>
      </c>
      <c r="D65" s="90">
        <v>0</v>
      </c>
      <c r="E65" s="43">
        <v>1</v>
      </c>
      <c r="F65" s="43">
        <v>1</v>
      </c>
      <c r="G65" s="43">
        <v>1</v>
      </c>
    </row>
    <row r="66" spans="1:7" ht="13.9" customHeight="1">
      <c r="B66" s="32" t="s">
        <v>116</v>
      </c>
      <c r="C66" s="33" t="s">
        <v>117</v>
      </c>
      <c r="D66" s="37">
        <v>0</v>
      </c>
      <c r="E66" s="63">
        <v>863</v>
      </c>
      <c r="F66" s="63">
        <v>863</v>
      </c>
      <c r="G66" s="63">
        <v>863</v>
      </c>
    </row>
    <row r="67" spans="1:7" ht="13.9" customHeight="1">
      <c r="B67" s="71" t="s">
        <v>44</v>
      </c>
      <c r="C67" s="36" t="s">
        <v>17</v>
      </c>
      <c r="D67" s="63">
        <v>8628</v>
      </c>
      <c r="E67" s="37">
        <v>0</v>
      </c>
      <c r="F67" s="37">
        <v>0</v>
      </c>
      <c r="G67" s="90">
        <v>0</v>
      </c>
    </row>
    <row r="68" spans="1:7" ht="13.9" customHeight="1">
      <c r="B68" s="71" t="s">
        <v>63</v>
      </c>
      <c r="C68" s="36" t="s">
        <v>143</v>
      </c>
      <c r="D68" s="63">
        <v>12489</v>
      </c>
      <c r="E68" s="37">
        <v>0</v>
      </c>
      <c r="F68" s="37">
        <v>0</v>
      </c>
      <c r="G68" s="90">
        <v>0</v>
      </c>
    </row>
    <row r="69" spans="1:7" ht="13.9" customHeight="1">
      <c r="A69" s="11" t="s">
        <v>5</v>
      </c>
      <c r="B69" s="32">
        <v>60</v>
      </c>
      <c r="C69" s="33" t="s">
        <v>9</v>
      </c>
      <c r="D69" s="87">
        <f>SUM(D55:D68)</f>
        <v>49037</v>
      </c>
      <c r="E69" s="87">
        <f t="shared" ref="E69:F69" si="8">SUM(E55:E68)</f>
        <v>26253</v>
      </c>
      <c r="F69" s="87">
        <f t="shared" si="8"/>
        <v>26251</v>
      </c>
      <c r="G69" s="87">
        <v>34375</v>
      </c>
    </row>
    <row r="70" spans="1:7" ht="13.9" customHeight="1">
      <c r="A70" s="11" t="s">
        <v>5</v>
      </c>
      <c r="B70" s="34">
        <v>60.000999999999998</v>
      </c>
      <c r="C70" s="28" t="s">
        <v>42</v>
      </c>
      <c r="D70" s="41">
        <f>D69</f>
        <v>49037</v>
      </c>
      <c r="E70" s="41">
        <f t="shared" ref="E70:F70" si="9">E69</f>
        <v>26253</v>
      </c>
      <c r="F70" s="41">
        <f t="shared" si="9"/>
        <v>26251</v>
      </c>
      <c r="G70" s="41">
        <v>34375</v>
      </c>
    </row>
    <row r="71" spans="1:7">
      <c r="B71" s="34"/>
      <c r="C71" s="28"/>
      <c r="D71" s="42"/>
      <c r="E71" s="43"/>
      <c r="F71" s="42"/>
      <c r="G71" s="42"/>
    </row>
    <row r="72" spans="1:7" ht="13.9" customHeight="1">
      <c r="B72" s="34">
        <v>60.100999999999999</v>
      </c>
      <c r="C72" s="28" t="s">
        <v>18</v>
      </c>
      <c r="D72" s="45"/>
      <c r="E72" s="45"/>
      <c r="F72" s="45"/>
      <c r="G72" s="45"/>
    </row>
    <row r="73" spans="1:7" ht="13.9" customHeight="1">
      <c r="B73" s="78" t="s">
        <v>19</v>
      </c>
      <c r="C73" s="33" t="s">
        <v>11</v>
      </c>
      <c r="D73" s="43">
        <v>895</v>
      </c>
      <c r="E73" s="43">
        <v>1038</v>
      </c>
      <c r="F73" s="43">
        <v>1038</v>
      </c>
      <c r="G73" s="29">
        <v>612</v>
      </c>
    </row>
    <row r="74" spans="1:7" s="4" customFormat="1" ht="14.65" customHeight="1">
      <c r="A74" s="79"/>
      <c r="B74" s="83" t="s">
        <v>91</v>
      </c>
      <c r="C74" s="79" t="s">
        <v>84</v>
      </c>
      <c r="D74" s="90">
        <v>0</v>
      </c>
      <c r="E74" s="43">
        <v>1</v>
      </c>
      <c r="F74" s="43">
        <v>1</v>
      </c>
      <c r="G74" s="43">
        <v>31</v>
      </c>
    </row>
    <row r="75" spans="1:7" s="4" customFormat="1" ht="14.65" customHeight="1">
      <c r="A75" s="79"/>
      <c r="B75" s="83" t="s">
        <v>92</v>
      </c>
      <c r="C75" s="79" t="s">
        <v>85</v>
      </c>
      <c r="D75" s="90">
        <v>0</v>
      </c>
      <c r="E75" s="43">
        <v>1</v>
      </c>
      <c r="F75" s="43">
        <v>1</v>
      </c>
      <c r="G75" s="43">
        <v>489</v>
      </c>
    </row>
    <row r="76" spans="1:7" s="4" customFormat="1" ht="14.65" customHeight="1">
      <c r="A76" s="79"/>
      <c r="B76" s="83" t="s">
        <v>145</v>
      </c>
      <c r="C76" s="79" t="s">
        <v>146</v>
      </c>
      <c r="D76" s="90">
        <v>0</v>
      </c>
      <c r="E76" s="43">
        <v>6038</v>
      </c>
      <c r="F76" s="43">
        <v>6038</v>
      </c>
      <c r="G76" s="43">
        <v>10000</v>
      </c>
    </row>
    <row r="77" spans="1:7" ht="13.9" customHeight="1">
      <c r="B77" s="72" t="s">
        <v>20</v>
      </c>
      <c r="C77" s="33" t="s">
        <v>17</v>
      </c>
      <c r="D77" s="111">
        <v>3562</v>
      </c>
      <c r="E77" s="37">
        <v>0</v>
      </c>
      <c r="F77" s="37">
        <v>0</v>
      </c>
      <c r="G77" s="90">
        <v>0</v>
      </c>
    </row>
    <row r="78" spans="1:7" ht="13.9" customHeight="1">
      <c r="B78" s="72" t="s">
        <v>81</v>
      </c>
      <c r="C78" s="33" t="s">
        <v>82</v>
      </c>
      <c r="D78" s="63">
        <v>938</v>
      </c>
      <c r="E78" s="37">
        <v>0</v>
      </c>
      <c r="F78" s="37">
        <v>0</v>
      </c>
      <c r="G78" s="90">
        <v>0</v>
      </c>
    </row>
    <row r="79" spans="1:7" ht="13.9" customHeight="1">
      <c r="B79" s="72" t="s">
        <v>62</v>
      </c>
      <c r="C79" s="75" t="s">
        <v>65</v>
      </c>
      <c r="D79" s="63">
        <v>20000</v>
      </c>
      <c r="E79" s="37">
        <v>0</v>
      </c>
      <c r="F79" s="37">
        <v>0</v>
      </c>
      <c r="G79" s="90">
        <v>0</v>
      </c>
    </row>
    <row r="80" spans="1:7" ht="13.9" customHeight="1">
      <c r="B80" s="72"/>
      <c r="C80" s="75"/>
      <c r="D80" s="63"/>
      <c r="E80" s="63"/>
      <c r="F80" s="63"/>
      <c r="G80" s="43"/>
    </row>
    <row r="81" spans="1:7" ht="13.9" customHeight="1">
      <c r="B81" s="123">
        <v>60</v>
      </c>
      <c r="C81" s="75" t="s">
        <v>66</v>
      </c>
      <c r="D81" s="63"/>
      <c r="E81" s="63"/>
      <c r="F81" s="63"/>
      <c r="G81" s="43"/>
    </row>
    <row r="82" spans="1:7" ht="13.9" customHeight="1">
      <c r="B82" s="72" t="s">
        <v>116</v>
      </c>
      <c r="C82" s="75" t="s">
        <v>144</v>
      </c>
      <c r="D82" s="94">
        <v>0</v>
      </c>
      <c r="E82" s="112">
        <v>25000</v>
      </c>
      <c r="F82" s="112">
        <v>25000</v>
      </c>
      <c r="G82" s="46">
        <v>13044</v>
      </c>
    </row>
    <row r="83" spans="1:7" ht="13.9" customHeight="1">
      <c r="A83" s="11" t="s">
        <v>5</v>
      </c>
      <c r="B83" s="123">
        <v>60</v>
      </c>
      <c r="C83" s="75" t="s">
        <v>66</v>
      </c>
      <c r="D83" s="94">
        <f t="shared" ref="D83:F83" si="10">D82</f>
        <v>0</v>
      </c>
      <c r="E83" s="112">
        <f t="shared" si="10"/>
        <v>25000</v>
      </c>
      <c r="F83" s="112">
        <f t="shared" si="10"/>
        <v>25000</v>
      </c>
      <c r="G83" s="112">
        <v>13044</v>
      </c>
    </row>
    <row r="84" spans="1:7" ht="13.9" customHeight="1">
      <c r="A84" s="11" t="s">
        <v>5</v>
      </c>
      <c r="B84" s="34">
        <v>60.100999999999999</v>
      </c>
      <c r="C84" s="28" t="s">
        <v>18</v>
      </c>
      <c r="D84" s="38">
        <f t="shared" ref="D84:F84" si="11">SUM(D73:D79)+D83</f>
        <v>25395</v>
      </c>
      <c r="E84" s="38">
        <f t="shared" si="11"/>
        <v>32078</v>
      </c>
      <c r="F84" s="38">
        <f t="shared" si="11"/>
        <v>32078</v>
      </c>
      <c r="G84" s="38">
        <v>24176</v>
      </c>
    </row>
    <row r="85" spans="1:7">
      <c r="B85" s="30"/>
      <c r="C85" s="28"/>
      <c r="D85" s="67"/>
      <c r="E85" s="67"/>
      <c r="F85" s="67"/>
      <c r="G85" s="67"/>
    </row>
    <row r="86" spans="1:7" ht="13.9" customHeight="1">
      <c r="B86" s="34">
        <v>60.101999999999997</v>
      </c>
      <c r="C86" s="28" t="s">
        <v>21</v>
      </c>
      <c r="D86" s="45"/>
      <c r="E86" s="45"/>
      <c r="F86" s="45"/>
      <c r="G86" s="45"/>
    </row>
    <row r="87" spans="1:7" ht="13.9" customHeight="1">
      <c r="B87" s="44">
        <v>0.44</v>
      </c>
      <c r="C87" s="33" t="s">
        <v>22</v>
      </c>
      <c r="D87" s="45"/>
      <c r="E87" s="45"/>
      <c r="F87" s="45"/>
      <c r="G87" s="45"/>
    </row>
    <row r="88" spans="1:7" ht="13.9" customHeight="1">
      <c r="B88" s="72" t="s">
        <v>23</v>
      </c>
      <c r="C88" s="33" t="s">
        <v>11</v>
      </c>
      <c r="D88" s="63">
        <f>2065+1-1</f>
        <v>2065</v>
      </c>
      <c r="E88" s="63">
        <v>2382</v>
      </c>
      <c r="F88" s="63">
        <v>2382</v>
      </c>
      <c r="G88" s="29">
        <v>1055</v>
      </c>
    </row>
    <row r="89" spans="1:7" ht="13.9" customHeight="1">
      <c r="B89" s="72" t="s">
        <v>54</v>
      </c>
      <c r="C89" s="33" t="s">
        <v>55</v>
      </c>
      <c r="D89" s="63">
        <v>15132</v>
      </c>
      <c r="E89" s="63">
        <v>13568</v>
      </c>
      <c r="F89" s="63">
        <f>13568+720</f>
        <v>14288</v>
      </c>
      <c r="G89" s="29">
        <v>26763</v>
      </c>
    </row>
    <row r="90" spans="1:7" s="4" customFormat="1" ht="14.65" customHeight="1">
      <c r="A90" s="79"/>
      <c r="B90" s="83" t="s">
        <v>94</v>
      </c>
      <c r="C90" s="79" t="s">
        <v>84</v>
      </c>
      <c r="D90" s="90">
        <v>0</v>
      </c>
      <c r="E90" s="43">
        <v>1</v>
      </c>
      <c r="F90" s="43">
        <v>1</v>
      </c>
      <c r="G90" s="43">
        <v>53</v>
      </c>
    </row>
    <row r="91" spans="1:7" s="4" customFormat="1" ht="14.65" customHeight="1">
      <c r="A91" s="79"/>
      <c r="B91" s="83" t="s">
        <v>95</v>
      </c>
      <c r="C91" s="79" t="s">
        <v>85</v>
      </c>
      <c r="D91" s="90">
        <v>0</v>
      </c>
      <c r="E91" s="43">
        <v>1</v>
      </c>
      <c r="F91" s="43">
        <v>1</v>
      </c>
      <c r="G91" s="43">
        <v>834</v>
      </c>
    </row>
    <row r="92" spans="1:7" ht="13.9" customHeight="1">
      <c r="B92" s="72" t="s">
        <v>24</v>
      </c>
      <c r="C92" s="79" t="s">
        <v>88</v>
      </c>
      <c r="D92" s="63">
        <v>32</v>
      </c>
      <c r="E92" s="63">
        <v>32</v>
      </c>
      <c r="F92" s="63">
        <v>32</v>
      </c>
      <c r="G92" s="29">
        <v>32</v>
      </c>
    </row>
    <row r="93" spans="1:7" ht="13.9" customHeight="1">
      <c r="B93" s="72" t="s">
        <v>25</v>
      </c>
      <c r="C93" s="33" t="s">
        <v>15</v>
      </c>
      <c r="D93" s="63">
        <v>708</v>
      </c>
      <c r="E93" s="63">
        <v>706</v>
      </c>
      <c r="F93" s="63">
        <v>706</v>
      </c>
      <c r="G93" s="43">
        <v>706</v>
      </c>
    </row>
    <row r="94" spans="1:7" ht="13.9" customHeight="1">
      <c r="A94" s="95"/>
      <c r="B94" s="96" t="s">
        <v>166</v>
      </c>
      <c r="C94" s="97" t="s">
        <v>167</v>
      </c>
      <c r="D94" s="37">
        <v>0</v>
      </c>
      <c r="E94" s="37">
        <v>0</v>
      </c>
      <c r="F94" s="63">
        <v>1</v>
      </c>
      <c r="G94" s="90">
        <v>0</v>
      </c>
    </row>
    <row r="95" spans="1:7" s="4" customFormat="1" ht="14.65" customHeight="1">
      <c r="A95" s="79"/>
      <c r="B95" s="83" t="s">
        <v>93</v>
      </c>
      <c r="C95" s="79" t="s">
        <v>90</v>
      </c>
      <c r="D95" s="90">
        <v>0</v>
      </c>
      <c r="E95" s="43">
        <v>1</v>
      </c>
      <c r="F95" s="90">
        <v>0</v>
      </c>
      <c r="G95" s="43">
        <v>1</v>
      </c>
    </row>
    <row r="96" spans="1:7" s="4" customFormat="1" ht="14.65" customHeight="1">
      <c r="A96" s="79"/>
      <c r="B96" s="83" t="s">
        <v>127</v>
      </c>
      <c r="C96" s="79" t="s">
        <v>128</v>
      </c>
      <c r="D96" s="93">
        <v>0</v>
      </c>
      <c r="E96" s="46">
        <v>1</v>
      </c>
      <c r="F96" s="46">
        <v>1</v>
      </c>
      <c r="G96" s="46">
        <v>1</v>
      </c>
    </row>
    <row r="97" spans="1:7" ht="13.9" customHeight="1">
      <c r="A97" s="40" t="s">
        <v>5</v>
      </c>
      <c r="B97" s="130">
        <v>0.44</v>
      </c>
      <c r="C97" s="122" t="s">
        <v>22</v>
      </c>
      <c r="D97" s="41">
        <f t="shared" ref="D97:F97" si="12">SUM(D88:D96)</f>
        <v>17937</v>
      </c>
      <c r="E97" s="41">
        <f t="shared" si="12"/>
        <v>16692</v>
      </c>
      <c r="F97" s="41">
        <f t="shared" si="12"/>
        <v>17412</v>
      </c>
      <c r="G97" s="41">
        <v>29445</v>
      </c>
    </row>
    <row r="98" spans="1:7">
      <c r="B98" s="44"/>
      <c r="C98" s="33"/>
      <c r="D98" s="42"/>
      <c r="E98" s="43"/>
      <c r="F98" s="42"/>
      <c r="G98" s="42"/>
    </row>
    <row r="99" spans="1:7" ht="13.9" customHeight="1">
      <c r="B99" s="49">
        <v>46</v>
      </c>
      <c r="C99" s="50" t="s">
        <v>77</v>
      </c>
      <c r="D99" s="42"/>
      <c r="E99" s="43"/>
      <c r="F99" s="42"/>
      <c r="G99" s="42"/>
    </row>
    <row r="100" spans="1:7" ht="13.9" customHeight="1">
      <c r="B100" s="78" t="s">
        <v>45</v>
      </c>
      <c r="C100" s="33" t="s">
        <v>11</v>
      </c>
      <c r="D100" s="43">
        <v>3922</v>
      </c>
      <c r="E100" s="43">
        <v>5578</v>
      </c>
      <c r="F100" s="43">
        <v>5578</v>
      </c>
      <c r="G100" s="42">
        <v>2500</v>
      </c>
    </row>
    <row r="101" spans="1:7" s="4" customFormat="1" ht="14.65" customHeight="1">
      <c r="A101" s="79"/>
      <c r="B101" s="83" t="s">
        <v>96</v>
      </c>
      <c r="C101" s="79" t="s">
        <v>84</v>
      </c>
      <c r="D101" s="90">
        <v>0</v>
      </c>
      <c r="E101" s="43">
        <v>1</v>
      </c>
      <c r="F101" s="43">
        <v>1</v>
      </c>
      <c r="G101" s="43">
        <v>125</v>
      </c>
    </row>
    <row r="102" spans="1:7" s="4" customFormat="1" ht="14.65" customHeight="1">
      <c r="A102" s="79"/>
      <c r="B102" s="83" t="s">
        <v>97</v>
      </c>
      <c r="C102" s="79" t="s">
        <v>85</v>
      </c>
      <c r="D102" s="90">
        <v>0</v>
      </c>
      <c r="E102" s="43">
        <v>1</v>
      </c>
      <c r="F102" s="43">
        <v>1</v>
      </c>
      <c r="G102" s="43">
        <v>1993</v>
      </c>
    </row>
    <row r="103" spans="1:7" ht="13.9" customHeight="1">
      <c r="B103" s="78" t="s">
        <v>46</v>
      </c>
      <c r="C103" s="79" t="s">
        <v>88</v>
      </c>
      <c r="D103" s="43">
        <v>32</v>
      </c>
      <c r="E103" s="43">
        <v>32</v>
      </c>
      <c r="F103" s="43">
        <v>32</v>
      </c>
      <c r="G103" s="42">
        <v>32</v>
      </c>
    </row>
    <row r="104" spans="1:7" ht="13.9" customHeight="1">
      <c r="B104" s="78" t="s">
        <v>47</v>
      </c>
      <c r="C104" s="33" t="s">
        <v>15</v>
      </c>
      <c r="D104" s="43">
        <v>409</v>
      </c>
      <c r="E104" s="43">
        <v>498</v>
      </c>
      <c r="F104" s="43">
        <v>498</v>
      </c>
      <c r="G104" s="42">
        <v>498</v>
      </c>
    </row>
    <row r="105" spans="1:7" s="4" customFormat="1" ht="14.65" customHeight="1">
      <c r="A105" s="79"/>
      <c r="B105" s="83" t="s">
        <v>98</v>
      </c>
      <c r="C105" s="79" t="s">
        <v>90</v>
      </c>
      <c r="D105" s="90">
        <v>0</v>
      </c>
      <c r="E105" s="43">
        <v>1</v>
      </c>
      <c r="F105" s="43">
        <v>1</v>
      </c>
      <c r="G105" s="43">
        <v>1</v>
      </c>
    </row>
    <row r="106" spans="1:7" s="4" customFormat="1" ht="14.65" customHeight="1">
      <c r="A106" s="79"/>
      <c r="B106" s="83" t="s">
        <v>129</v>
      </c>
      <c r="C106" s="79" t="s">
        <v>128</v>
      </c>
      <c r="D106" s="90">
        <v>0</v>
      </c>
      <c r="E106" s="43">
        <v>1</v>
      </c>
      <c r="F106" s="43">
        <v>1</v>
      </c>
      <c r="G106" s="43">
        <v>1</v>
      </c>
    </row>
    <row r="107" spans="1:7" ht="13.9" customHeight="1">
      <c r="A107" s="11" t="s">
        <v>5</v>
      </c>
      <c r="B107" s="118">
        <v>46</v>
      </c>
      <c r="C107" s="50" t="s">
        <v>77</v>
      </c>
      <c r="D107" s="52">
        <f t="shared" ref="D107:F107" si="13">SUM(D100:D106)</f>
        <v>4363</v>
      </c>
      <c r="E107" s="52">
        <f t="shared" si="13"/>
        <v>6112</v>
      </c>
      <c r="F107" s="52">
        <f t="shared" si="13"/>
        <v>6112</v>
      </c>
      <c r="G107" s="52">
        <v>5150</v>
      </c>
    </row>
    <row r="108" spans="1:7">
      <c r="B108" s="44"/>
      <c r="C108" s="33"/>
      <c r="D108" s="43"/>
      <c r="E108" s="43"/>
      <c r="F108" s="43"/>
      <c r="G108" s="42"/>
    </row>
    <row r="109" spans="1:7" ht="13.9" customHeight="1">
      <c r="B109" s="47">
        <v>47</v>
      </c>
      <c r="C109" s="48" t="s">
        <v>78</v>
      </c>
      <c r="D109" s="43"/>
      <c r="E109" s="43"/>
      <c r="F109" s="43"/>
      <c r="G109" s="42"/>
    </row>
    <row r="110" spans="1:7" ht="13.9" customHeight="1">
      <c r="B110" s="78" t="s">
        <v>48</v>
      </c>
      <c r="C110" s="33" t="s">
        <v>11</v>
      </c>
      <c r="D110" s="43">
        <v>2681</v>
      </c>
      <c r="E110" s="43">
        <v>3300</v>
      </c>
      <c r="F110" s="43">
        <v>3300</v>
      </c>
      <c r="G110" s="42">
        <v>815</v>
      </c>
    </row>
    <row r="111" spans="1:7" s="4" customFormat="1" ht="14.65" customHeight="1">
      <c r="A111" s="79"/>
      <c r="B111" s="83" t="s">
        <v>99</v>
      </c>
      <c r="C111" s="79" t="s">
        <v>84</v>
      </c>
      <c r="D111" s="90">
        <v>0</v>
      </c>
      <c r="E111" s="43">
        <v>1</v>
      </c>
      <c r="F111" s="43">
        <v>1</v>
      </c>
      <c r="G111" s="43">
        <v>41</v>
      </c>
    </row>
    <row r="112" spans="1:7" s="4" customFormat="1" ht="14.65" customHeight="1">
      <c r="A112" s="79"/>
      <c r="B112" s="83" t="s">
        <v>100</v>
      </c>
      <c r="C112" s="79" t="s">
        <v>85</v>
      </c>
      <c r="D112" s="90">
        <v>0</v>
      </c>
      <c r="E112" s="43">
        <v>1</v>
      </c>
      <c r="F112" s="43">
        <v>1</v>
      </c>
      <c r="G112" s="43">
        <v>662</v>
      </c>
    </row>
    <row r="113" spans="1:7" ht="13.9" customHeight="1">
      <c r="B113" s="78" t="s">
        <v>49</v>
      </c>
      <c r="C113" s="79" t="s">
        <v>88</v>
      </c>
      <c r="D113" s="43">
        <v>33</v>
      </c>
      <c r="E113" s="43">
        <v>33</v>
      </c>
      <c r="F113" s="43">
        <v>33</v>
      </c>
      <c r="G113" s="42">
        <v>33</v>
      </c>
    </row>
    <row r="114" spans="1:7" ht="13.9" customHeight="1">
      <c r="B114" s="78" t="s">
        <v>50</v>
      </c>
      <c r="C114" s="33" t="s">
        <v>15</v>
      </c>
      <c r="D114" s="43">
        <v>255</v>
      </c>
      <c r="E114" s="43">
        <v>348</v>
      </c>
      <c r="F114" s="43">
        <v>348</v>
      </c>
      <c r="G114" s="42">
        <v>348</v>
      </c>
    </row>
    <row r="115" spans="1:7" s="4" customFormat="1" ht="14.65" customHeight="1">
      <c r="A115" s="79"/>
      <c r="B115" s="83" t="s">
        <v>101</v>
      </c>
      <c r="C115" s="79" t="s">
        <v>90</v>
      </c>
      <c r="D115" s="90">
        <v>0</v>
      </c>
      <c r="E115" s="43">
        <v>1</v>
      </c>
      <c r="F115" s="43">
        <v>1</v>
      </c>
      <c r="G115" s="43">
        <v>1</v>
      </c>
    </row>
    <row r="116" spans="1:7" s="4" customFormat="1" ht="14.65" customHeight="1">
      <c r="A116" s="79"/>
      <c r="B116" s="83" t="s">
        <v>130</v>
      </c>
      <c r="C116" s="79" t="s">
        <v>128</v>
      </c>
      <c r="D116" s="93">
        <v>0</v>
      </c>
      <c r="E116" s="46">
        <v>1</v>
      </c>
      <c r="F116" s="46">
        <v>1</v>
      </c>
      <c r="G116" s="46">
        <v>1</v>
      </c>
    </row>
    <row r="117" spans="1:7" ht="13.9" customHeight="1">
      <c r="A117" s="11" t="s">
        <v>5</v>
      </c>
      <c r="B117" s="49">
        <v>47</v>
      </c>
      <c r="C117" s="50" t="s">
        <v>78</v>
      </c>
      <c r="D117" s="46">
        <f t="shared" ref="D117:F117" si="14">SUM(D110:D116)</f>
        <v>2969</v>
      </c>
      <c r="E117" s="46">
        <f t="shared" si="14"/>
        <v>3685</v>
      </c>
      <c r="F117" s="46">
        <f t="shared" si="14"/>
        <v>3685</v>
      </c>
      <c r="G117" s="46">
        <v>1901</v>
      </c>
    </row>
    <row r="118" spans="1:7">
      <c r="B118" s="47"/>
      <c r="C118" s="48"/>
      <c r="D118" s="43"/>
      <c r="E118" s="43"/>
      <c r="F118" s="43"/>
      <c r="G118" s="42"/>
    </row>
    <row r="119" spans="1:7" ht="13.9" customHeight="1">
      <c r="B119" s="49">
        <v>48</v>
      </c>
      <c r="C119" s="50" t="s">
        <v>76</v>
      </c>
      <c r="D119" s="43"/>
      <c r="E119" s="43"/>
      <c r="F119" s="43"/>
      <c r="G119" s="42"/>
    </row>
    <row r="120" spans="1:7" ht="13.9" customHeight="1">
      <c r="B120" s="72" t="s">
        <v>51</v>
      </c>
      <c r="C120" s="33" t="s">
        <v>11</v>
      </c>
      <c r="D120" s="43">
        <v>4903</v>
      </c>
      <c r="E120" s="43">
        <v>5401</v>
      </c>
      <c r="F120" s="43">
        <v>5401</v>
      </c>
      <c r="G120" s="42">
        <v>3158</v>
      </c>
    </row>
    <row r="121" spans="1:7" s="4" customFormat="1" ht="14.65" customHeight="1">
      <c r="A121" s="79"/>
      <c r="B121" s="83" t="s">
        <v>102</v>
      </c>
      <c r="C121" s="79" t="s">
        <v>84</v>
      </c>
      <c r="D121" s="90">
        <v>0</v>
      </c>
      <c r="E121" s="43">
        <v>1</v>
      </c>
      <c r="F121" s="43">
        <v>1</v>
      </c>
      <c r="G121" s="43">
        <v>158</v>
      </c>
    </row>
    <row r="122" spans="1:7" s="4" customFormat="1" ht="14.65" customHeight="1">
      <c r="A122" s="79"/>
      <c r="B122" s="83" t="s">
        <v>103</v>
      </c>
      <c r="C122" s="79" t="s">
        <v>85</v>
      </c>
      <c r="D122" s="90">
        <v>0</v>
      </c>
      <c r="E122" s="43">
        <v>1</v>
      </c>
      <c r="F122" s="43">
        <v>1</v>
      </c>
      <c r="G122" s="43">
        <v>2586</v>
      </c>
    </row>
    <row r="123" spans="1:7" ht="13.9" customHeight="1">
      <c r="B123" s="78" t="s">
        <v>140</v>
      </c>
      <c r="C123" s="79" t="s">
        <v>88</v>
      </c>
      <c r="D123" s="43">
        <v>33</v>
      </c>
      <c r="E123" s="43">
        <v>33</v>
      </c>
      <c r="F123" s="43">
        <v>33</v>
      </c>
      <c r="G123" s="42">
        <v>33</v>
      </c>
    </row>
    <row r="124" spans="1:7" ht="13.9" customHeight="1">
      <c r="B124" s="72" t="s">
        <v>52</v>
      </c>
      <c r="C124" s="33" t="s">
        <v>15</v>
      </c>
      <c r="D124" s="43">
        <v>371</v>
      </c>
      <c r="E124" s="43">
        <v>448</v>
      </c>
      <c r="F124" s="43">
        <v>448</v>
      </c>
      <c r="G124" s="42">
        <v>448</v>
      </c>
    </row>
    <row r="125" spans="1:7" s="4" customFormat="1" ht="14.65" customHeight="1">
      <c r="A125" s="79"/>
      <c r="B125" s="83" t="s">
        <v>104</v>
      </c>
      <c r="C125" s="79" t="s">
        <v>90</v>
      </c>
      <c r="D125" s="90">
        <v>0</v>
      </c>
      <c r="E125" s="43">
        <v>1</v>
      </c>
      <c r="F125" s="43">
        <v>1</v>
      </c>
      <c r="G125" s="43">
        <v>1</v>
      </c>
    </row>
    <row r="126" spans="1:7" s="4" customFormat="1" ht="14.65" customHeight="1">
      <c r="A126" s="79"/>
      <c r="B126" s="83" t="s">
        <v>131</v>
      </c>
      <c r="C126" s="79" t="s">
        <v>128</v>
      </c>
      <c r="D126" s="93">
        <v>0</v>
      </c>
      <c r="E126" s="46">
        <v>1</v>
      </c>
      <c r="F126" s="46">
        <v>1</v>
      </c>
      <c r="G126" s="46">
        <v>1</v>
      </c>
    </row>
    <row r="127" spans="1:7" ht="13.9" customHeight="1">
      <c r="A127" s="11" t="s">
        <v>5</v>
      </c>
      <c r="B127" s="49">
        <v>48</v>
      </c>
      <c r="C127" s="50" t="s">
        <v>76</v>
      </c>
      <c r="D127" s="52">
        <f t="shared" ref="D127:F127" si="15">SUM(D120:D126)</f>
        <v>5307</v>
      </c>
      <c r="E127" s="52">
        <f t="shared" si="15"/>
        <v>5886</v>
      </c>
      <c r="F127" s="52">
        <f t="shared" si="15"/>
        <v>5886</v>
      </c>
      <c r="G127" s="52">
        <v>6385</v>
      </c>
    </row>
    <row r="128" spans="1:7" ht="13.9" customHeight="1">
      <c r="B128" s="49"/>
      <c r="C128" s="50"/>
      <c r="D128" s="76"/>
      <c r="E128" s="76"/>
      <c r="F128" s="76"/>
      <c r="G128" s="77"/>
    </row>
    <row r="129" spans="1:7" ht="13.9" customHeight="1">
      <c r="B129" s="49">
        <v>49</v>
      </c>
      <c r="C129" s="50" t="s">
        <v>68</v>
      </c>
      <c r="D129" s="43"/>
      <c r="E129" s="43"/>
      <c r="F129" s="43"/>
      <c r="G129" s="42"/>
    </row>
    <row r="130" spans="1:7" ht="13.9" customHeight="1">
      <c r="B130" s="72" t="s">
        <v>69</v>
      </c>
      <c r="C130" s="33" t="s">
        <v>11</v>
      </c>
      <c r="D130" s="43">
        <v>1007</v>
      </c>
      <c r="E130" s="43">
        <v>1337</v>
      </c>
      <c r="F130" s="43">
        <v>1337</v>
      </c>
      <c r="G130" s="42">
        <v>794</v>
      </c>
    </row>
    <row r="131" spans="1:7" s="4" customFormat="1" ht="14.65" customHeight="1">
      <c r="A131" s="79"/>
      <c r="B131" s="83" t="s">
        <v>105</v>
      </c>
      <c r="C131" s="79" t="s">
        <v>84</v>
      </c>
      <c r="D131" s="90">
        <v>0</v>
      </c>
      <c r="E131" s="43">
        <v>1</v>
      </c>
      <c r="F131" s="43">
        <v>1</v>
      </c>
      <c r="G131" s="43">
        <v>40</v>
      </c>
    </row>
    <row r="132" spans="1:7" s="4" customFormat="1" ht="14.65" customHeight="1">
      <c r="A132" s="79"/>
      <c r="B132" s="83" t="s">
        <v>106</v>
      </c>
      <c r="C132" s="79" t="s">
        <v>85</v>
      </c>
      <c r="D132" s="90">
        <v>0</v>
      </c>
      <c r="E132" s="43">
        <v>1</v>
      </c>
      <c r="F132" s="43">
        <v>1</v>
      </c>
      <c r="G132" s="43">
        <v>627</v>
      </c>
    </row>
    <row r="133" spans="1:7" ht="13.9" customHeight="1">
      <c r="B133" s="72" t="s">
        <v>70</v>
      </c>
      <c r="C133" s="79" t="s">
        <v>88</v>
      </c>
      <c r="D133" s="90">
        <v>0</v>
      </c>
      <c r="E133" s="43">
        <v>1</v>
      </c>
      <c r="F133" s="43">
        <v>1</v>
      </c>
      <c r="G133" s="42">
        <v>1</v>
      </c>
    </row>
    <row r="134" spans="1:7" ht="13.9" customHeight="1">
      <c r="B134" s="72" t="s">
        <v>71</v>
      </c>
      <c r="C134" s="33" t="s">
        <v>15</v>
      </c>
      <c r="D134" s="43">
        <v>1288</v>
      </c>
      <c r="E134" s="43">
        <v>348</v>
      </c>
      <c r="F134" s="43">
        <v>348</v>
      </c>
      <c r="G134" s="42">
        <v>348</v>
      </c>
    </row>
    <row r="135" spans="1:7" s="4" customFormat="1" ht="14.65" customHeight="1">
      <c r="A135" s="79"/>
      <c r="B135" s="83" t="s">
        <v>107</v>
      </c>
      <c r="C135" s="79" t="s">
        <v>90</v>
      </c>
      <c r="D135" s="90">
        <v>0</v>
      </c>
      <c r="E135" s="43">
        <v>1</v>
      </c>
      <c r="F135" s="43">
        <v>1</v>
      </c>
      <c r="G135" s="43">
        <v>1</v>
      </c>
    </row>
    <row r="136" spans="1:7" s="4" customFormat="1" ht="14.65" customHeight="1">
      <c r="A136" s="79"/>
      <c r="B136" s="83" t="s">
        <v>132</v>
      </c>
      <c r="C136" s="79" t="s">
        <v>128</v>
      </c>
      <c r="D136" s="93">
        <v>0</v>
      </c>
      <c r="E136" s="46">
        <v>1</v>
      </c>
      <c r="F136" s="46">
        <v>1</v>
      </c>
      <c r="G136" s="46">
        <v>1</v>
      </c>
    </row>
    <row r="137" spans="1:7" ht="13.9" customHeight="1">
      <c r="A137" s="11" t="s">
        <v>5</v>
      </c>
      <c r="B137" s="49">
        <v>49</v>
      </c>
      <c r="C137" s="50" t="s">
        <v>68</v>
      </c>
      <c r="D137" s="46">
        <f t="shared" ref="D137:F137" si="16">SUM(D130:D136)</f>
        <v>2295</v>
      </c>
      <c r="E137" s="46">
        <f t="shared" si="16"/>
        <v>1690</v>
      </c>
      <c r="F137" s="46">
        <f t="shared" si="16"/>
        <v>1690</v>
      </c>
      <c r="G137" s="46">
        <v>1812</v>
      </c>
    </row>
    <row r="138" spans="1:7" ht="13.9" customHeight="1">
      <c r="B138" s="49"/>
      <c r="C138" s="50"/>
      <c r="D138" s="43"/>
      <c r="E138" s="43"/>
      <c r="F138" s="43"/>
      <c r="G138" s="42"/>
    </row>
    <row r="139" spans="1:7" ht="13.9" customHeight="1">
      <c r="B139" s="49">
        <v>50</v>
      </c>
      <c r="C139" s="50" t="s">
        <v>72</v>
      </c>
      <c r="D139" s="43"/>
      <c r="E139" s="43"/>
      <c r="F139" s="43"/>
      <c r="G139" s="42"/>
    </row>
    <row r="140" spans="1:7" ht="13.9" customHeight="1">
      <c r="B140" s="72" t="s">
        <v>73</v>
      </c>
      <c r="C140" s="33" t="s">
        <v>11</v>
      </c>
      <c r="D140" s="90">
        <v>0</v>
      </c>
      <c r="E140" s="43">
        <v>1</v>
      </c>
      <c r="F140" s="43">
        <v>1</v>
      </c>
      <c r="G140" s="90">
        <v>0</v>
      </c>
    </row>
    <row r="141" spans="1:7" s="4" customFormat="1" ht="14.65" customHeight="1">
      <c r="A141" s="79"/>
      <c r="B141" s="72" t="s">
        <v>121</v>
      </c>
      <c r="C141" s="79" t="s">
        <v>84</v>
      </c>
      <c r="D141" s="90">
        <v>0</v>
      </c>
      <c r="E141" s="43">
        <v>1</v>
      </c>
      <c r="F141" s="43">
        <v>1</v>
      </c>
      <c r="G141" s="90">
        <v>0</v>
      </c>
    </row>
    <row r="142" spans="1:7" s="4" customFormat="1" ht="14.65" customHeight="1">
      <c r="A142" s="79"/>
      <c r="B142" s="72" t="s">
        <v>122</v>
      </c>
      <c r="C142" s="79" t="s">
        <v>85</v>
      </c>
      <c r="D142" s="90">
        <v>0</v>
      </c>
      <c r="E142" s="43">
        <v>1</v>
      </c>
      <c r="F142" s="43">
        <v>1</v>
      </c>
      <c r="G142" s="90">
        <v>0</v>
      </c>
    </row>
    <row r="143" spans="1:7" ht="13.9" customHeight="1">
      <c r="B143" s="72" t="s">
        <v>74</v>
      </c>
      <c r="C143" s="33" t="s">
        <v>13</v>
      </c>
      <c r="D143" s="90">
        <v>0</v>
      </c>
      <c r="E143" s="43">
        <v>1</v>
      </c>
      <c r="F143" s="43">
        <v>1</v>
      </c>
      <c r="G143" s="42">
        <v>1</v>
      </c>
    </row>
    <row r="144" spans="1:7" ht="13.9" customHeight="1">
      <c r="B144" s="72" t="s">
        <v>75</v>
      </c>
      <c r="C144" s="33" t="s">
        <v>15</v>
      </c>
      <c r="D144" s="43">
        <v>1451</v>
      </c>
      <c r="E144" s="43">
        <v>198</v>
      </c>
      <c r="F144" s="43">
        <v>198</v>
      </c>
      <c r="G144" s="42">
        <v>198</v>
      </c>
    </row>
    <row r="145" spans="1:7" s="4" customFormat="1" ht="14.65" customHeight="1">
      <c r="A145" s="120"/>
      <c r="B145" s="121" t="s">
        <v>133</v>
      </c>
      <c r="C145" s="120" t="s">
        <v>90</v>
      </c>
      <c r="D145" s="93">
        <v>0</v>
      </c>
      <c r="E145" s="46">
        <v>1</v>
      </c>
      <c r="F145" s="46">
        <v>1</v>
      </c>
      <c r="G145" s="46">
        <v>1</v>
      </c>
    </row>
    <row r="146" spans="1:7" s="4" customFormat="1" ht="14.65" customHeight="1">
      <c r="A146" s="79"/>
      <c r="B146" s="83" t="s">
        <v>134</v>
      </c>
      <c r="C146" s="79" t="s">
        <v>128</v>
      </c>
      <c r="D146" s="93">
        <v>0</v>
      </c>
      <c r="E146" s="46">
        <v>1</v>
      </c>
      <c r="F146" s="46">
        <v>1</v>
      </c>
      <c r="G146" s="46">
        <v>1</v>
      </c>
    </row>
    <row r="147" spans="1:7" ht="13.9" customHeight="1">
      <c r="A147" s="11" t="s">
        <v>5</v>
      </c>
      <c r="B147" s="49">
        <v>50</v>
      </c>
      <c r="C147" s="50" t="s">
        <v>72</v>
      </c>
      <c r="D147" s="46">
        <f t="shared" ref="D147:F147" si="17">SUM(D140:D146)</f>
        <v>1451</v>
      </c>
      <c r="E147" s="46">
        <f t="shared" si="17"/>
        <v>204</v>
      </c>
      <c r="F147" s="46">
        <f t="shared" si="17"/>
        <v>204</v>
      </c>
      <c r="G147" s="46">
        <v>201</v>
      </c>
    </row>
    <row r="148" spans="1:7" ht="13.9" customHeight="1">
      <c r="A148" s="11" t="s">
        <v>5</v>
      </c>
      <c r="B148" s="34">
        <v>60.101999999999997</v>
      </c>
      <c r="C148" s="28" t="s">
        <v>21</v>
      </c>
      <c r="D148" s="38">
        <f t="shared" ref="D148:F148" si="18">D97+D107+D117+D127+D137+D147</f>
        <v>34322</v>
      </c>
      <c r="E148" s="38">
        <f t="shared" si="18"/>
        <v>34269</v>
      </c>
      <c r="F148" s="38">
        <f t="shared" si="18"/>
        <v>34989</v>
      </c>
      <c r="G148" s="38">
        <v>44894</v>
      </c>
    </row>
    <row r="149" spans="1:7">
      <c r="B149" s="30"/>
      <c r="C149" s="28"/>
      <c r="D149" s="67"/>
      <c r="E149" s="67"/>
      <c r="F149" s="67"/>
      <c r="G149" s="67"/>
    </row>
    <row r="150" spans="1:7" ht="14.45" customHeight="1">
      <c r="B150" s="34">
        <v>60.109000000000002</v>
      </c>
      <c r="C150" s="28" t="s">
        <v>26</v>
      </c>
      <c r="D150" s="45"/>
      <c r="E150" s="45"/>
      <c r="F150" s="45"/>
      <c r="G150" s="45"/>
    </row>
    <row r="151" spans="1:7" ht="14.45" customHeight="1">
      <c r="B151" s="32">
        <v>60</v>
      </c>
      <c r="C151" s="33" t="s">
        <v>9</v>
      </c>
      <c r="D151" s="45"/>
      <c r="E151" s="45"/>
      <c r="F151" s="45"/>
      <c r="G151" s="45"/>
    </row>
    <row r="152" spans="1:7" ht="14.45" customHeight="1">
      <c r="B152" s="72" t="s">
        <v>10</v>
      </c>
      <c r="C152" s="33" t="s">
        <v>11</v>
      </c>
      <c r="D152" s="43">
        <v>4288</v>
      </c>
      <c r="E152" s="43">
        <v>5008</v>
      </c>
      <c r="F152" s="43">
        <v>5008</v>
      </c>
      <c r="G152" s="29">
        <v>3015</v>
      </c>
    </row>
    <row r="153" spans="1:7" s="4" customFormat="1" ht="14.45" customHeight="1">
      <c r="A153" s="79"/>
      <c r="B153" s="84" t="s">
        <v>111</v>
      </c>
      <c r="C153" s="79" t="s">
        <v>84</v>
      </c>
      <c r="D153" s="90">
        <v>0</v>
      </c>
      <c r="E153" s="43">
        <v>1</v>
      </c>
      <c r="F153" s="90">
        <v>0</v>
      </c>
      <c r="G153" s="43">
        <v>151</v>
      </c>
    </row>
    <row r="154" spans="1:7" s="4" customFormat="1" ht="14.45" customHeight="1">
      <c r="A154" s="79"/>
      <c r="B154" s="84" t="s">
        <v>112</v>
      </c>
      <c r="C154" s="79" t="s">
        <v>85</v>
      </c>
      <c r="D154" s="90">
        <v>0</v>
      </c>
      <c r="E154" s="43">
        <v>1</v>
      </c>
      <c r="F154" s="90">
        <v>0</v>
      </c>
      <c r="G154" s="43">
        <v>2394</v>
      </c>
    </row>
    <row r="155" spans="1:7" ht="14.45" customHeight="1">
      <c r="B155" s="72" t="s">
        <v>12</v>
      </c>
      <c r="C155" s="79" t="s">
        <v>88</v>
      </c>
      <c r="D155" s="43">
        <v>31</v>
      </c>
      <c r="E155" s="43">
        <v>33</v>
      </c>
      <c r="F155" s="43">
        <v>33</v>
      </c>
      <c r="G155" s="29">
        <v>33</v>
      </c>
    </row>
    <row r="156" spans="1:7" ht="14.45" customHeight="1">
      <c r="B156" s="72" t="s">
        <v>14</v>
      </c>
      <c r="C156" s="33" t="s">
        <v>15</v>
      </c>
      <c r="D156" s="43">
        <v>67</v>
      </c>
      <c r="E156" s="63">
        <v>500</v>
      </c>
      <c r="F156" s="63">
        <v>500</v>
      </c>
      <c r="G156" s="29">
        <v>500</v>
      </c>
    </row>
    <row r="157" spans="1:7" ht="14.45" customHeight="1">
      <c r="B157" s="72" t="s">
        <v>116</v>
      </c>
      <c r="C157" s="33" t="s">
        <v>144</v>
      </c>
      <c r="D157" s="90">
        <v>0</v>
      </c>
      <c r="E157" s="63">
        <v>100</v>
      </c>
      <c r="F157" s="63">
        <v>100</v>
      </c>
      <c r="G157" s="43">
        <v>900</v>
      </c>
    </row>
    <row r="158" spans="1:7" ht="14.45" customHeight="1">
      <c r="B158" s="72" t="s">
        <v>44</v>
      </c>
      <c r="C158" s="33" t="s">
        <v>17</v>
      </c>
      <c r="D158" s="46">
        <v>4978</v>
      </c>
      <c r="E158" s="94">
        <v>0</v>
      </c>
      <c r="F158" s="94">
        <v>0</v>
      </c>
      <c r="G158" s="93">
        <v>0</v>
      </c>
    </row>
    <row r="159" spans="1:7" ht="14.45" customHeight="1">
      <c r="A159" s="11" t="s">
        <v>5</v>
      </c>
      <c r="B159" s="32">
        <v>60</v>
      </c>
      <c r="C159" s="33" t="s">
        <v>9</v>
      </c>
      <c r="D159" s="46">
        <f t="shared" ref="D159:F159" si="19">SUM(D152:D158)</f>
        <v>9364</v>
      </c>
      <c r="E159" s="46">
        <f t="shared" si="19"/>
        <v>5643</v>
      </c>
      <c r="F159" s="46">
        <f t="shared" si="19"/>
        <v>5641</v>
      </c>
      <c r="G159" s="46">
        <v>6993</v>
      </c>
    </row>
    <row r="160" spans="1:7" ht="14.45" customHeight="1">
      <c r="A160" s="11" t="s">
        <v>5</v>
      </c>
      <c r="B160" s="34">
        <v>60.109000000000002</v>
      </c>
      <c r="C160" s="28" t="s">
        <v>26</v>
      </c>
      <c r="D160" s="52">
        <f t="shared" ref="D160:F160" si="20">D159</f>
        <v>9364</v>
      </c>
      <c r="E160" s="52">
        <f t="shared" si="20"/>
        <v>5643</v>
      </c>
      <c r="F160" s="52">
        <f t="shared" si="20"/>
        <v>5641</v>
      </c>
      <c r="G160" s="38">
        <v>6993</v>
      </c>
    </row>
    <row r="161" spans="1:7">
      <c r="B161" s="34"/>
      <c r="C161" s="28"/>
      <c r="D161" s="29"/>
      <c r="E161" s="29"/>
      <c r="F161" s="29"/>
      <c r="G161" s="29"/>
    </row>
    <row r="162" spans="1:7" ht="14.45" customHeight="1">
      <c r="B162" s="51">
        <v>60.11</v>
      </c>
      <c r="C162" s="28" t="s">
        <v>27</v>
      </c>
      <c r="D162" s="29"/>
      <c r="E162" s="45"/>
      <c r="F162" s="45"/>
      <c r="G162" s="45"/>
    </row>
    <row r="163" spans="1:7" ht="14.45" customHeight="1">
      <c r="B163" s="13">
        <v>62</v>
      </c>
      <c r="C163" s="33" t="s">
        <v>28</v>
      </c>
      <c r="D163" s="45"/>
      <c r="E163" s="45"/>
      <c r="F163" s="45"/>
      <c r="G163" s="45"/>
    </row>
    <row r="164" spans="1:7" ht="14.45" customHeight="1">
      <c r="B164" s="72" t="s">
        <v>29</v>
      </c>
      <c r="C164" s="33" t="s">
        <v>11</v>
      </c>
      <c r="D164" s="42">
        <f>38378</f>
        <v>38378</v>
      </c>
      <c r="E164" s="43">
        <v>48372</v>
      </c>
      <c r="F164" s="42">
        <f>48372-2900-720</f>
        <v>44752</v>
      </c>
      <c r="G164" s="29">
        <v>23845</v>
      </c>
    </row>
    <row r="165" spans="1:7" ht="14.45" customHeight="1">
      <c r="B165" s="72" t="s">
        <v>56</v>
      </c>
      <c r="C165" s="33" t="s">
        <v>55</v>
      </c>
      <c r="D165" s="43">
        <f>1601</f>
        <v>1601</v>
      </c>
      <c r="E165" s="43">
        <v>4297</v>
      </c>
      <c r="F165" s="43">
        <v>4297</v>
      </c>
      <c r="G165" s="29">
        <v>1611</v>
      </c>
    </row>
    <row r="166" spans="1:7" s="4" customFormat="1" ht="14.45" customHeight="1">
      <c r="A166" s="79"/>
      <c r="B166" s="72" t="s">
        <v>135</v>
      </c>
      <c r="C166" s="79" t="s">
        <v>84</v>
      </c>
      <c r="D166" s="90">
        <v>0</v>
      </c>
      <c r="E166" s="43">
        <v>1</v>
      </c>
      <c r="F166" s="43">
        <v>1</v>
      </c>
      <c r="G166" s="43">
        <v>1192</v>
      </c>
    </row>
    <row r="167" spans="1:7" s="4" customFormat="1" ht="14.45" customHeight="1">
      <c r="A167" s="79"/>
      <c r="B167" s="83" t="s">
        <v>109</v>
      </c>
      <c r="C167" s="79" t="s">
        <v>85</v>
      </c>
      <c r="D167" s="90">
        <v>0</v>
      </c>
      <c r="E167" s="43">
        <v>1</v>
      </c>
      <c r="F167" s="43">
        <v>1</v>
      </c>
      <c r="G167" s="43">
        <v>19617</v>
      </c>
    </row>
    <row r="168" spans="1:7" ht="14.45" customHeight="1">
      <c r="B168" s="72" t="s">
        <v>30</v>
      </c>
      <c r="C168" s="79" t="s">
        <v>88</v>
      </c>
      <c r="D168" s="37">
        <v>0</v>
      </c>
      <c r="E168" s="43">
        <v>33</v>
      </c>
      <c r="F168" s="43">
        <v>33</v>
      </c>
      <c r="G168" s="29">
        <v>33</v>
      </c>
    </row>
    <row r="169" spans="1:7" ht="14.45" customHeight="1">
      <c r="B169" s="72" t="s">
        <v>31</v>
      </c>
      <c r="C169" s="33" t="s">
        <v>15</v>
      </c>
      <c r="D169" s="43">
        <f>388+1</f>
        <v>389</v>
      </c>
      <c r="E169" s="43">
        <v>387</v>
      </c>
      <c r="F169" s="43">
        <v>387</v>
      </c>
      <c r="G169" s="29">
        <v>387</v>
      </c>
    </row>
    <row r="170" spans="1:7" ht="14.45" customHeight="1">
      <c r="B170" s="72" t="s">
        <v>147</v>
      </c>
      <c r="C170" s="33" t="s">
        <v>148</v>
      </c>
      <c r="D170" s="90">
        <v>0</v>
      </c>
      <c r="E170" s="43">
        <v>5593</v>
      </c>
      <c r="F170" s="43">
        <v>5593</v>
      </c>
      <c r="G170" s="43">
        <v>12000</v>
      </c>
    </row>
    <row r="171" spans="1:7" s="4" customFormat="1" ht="14.45" customHeight="1">
      <c r="A171" s="79"/>
      <c r="B171" s="83" t="s">
        <v>123</v>
      </c>
      <c r="C171" s="79" t="s">
        <v>90</v>
      </c>
      <c r="D171" s="90">
        <v>0</v>
      </c>
      <c r="E171" s="43">
        <v>1</v>
      </c>
      <c r="F171" s="43">
        <v>1</v>
      </c>
      <c r="G171" s="43">
        <v>1</v>
      </c>
    </row>
    <row r="172" spans="1:7" s="4" customFormat="1" ht="14.45" customHeight="1">
      <c r="A172" s="79"/>
      <c r="B172" s="83" t="s">
        <v>136</v>
      </c>
      <c r="C172" s="79" t="s">
        <v>137</v>
      </c>
      <c r="D172" s="90">
        <v>0</v>
      </c>
      <c r="E172" s="43">
        <v>1</v>
      </c>
      <c r="F172" s="43">
        <v>1</v>
      </c>
      <c r="G172" s="43">
        <v>1</v>
      </c>
    </row>
    <row r="173" spans="1:7" s="4" customFormat="1" ht="14.45" customHeight="1">
      <c r="A173" s="79"/>
      <c r="B173" s="72" t="s">
        <v>120</v>
      </c>
      <c r="C173" s="79" t="s">
        <v>117</v>
      </c>
      <c r="D173" s="90">
        <v>0</v>
      </c>
      <c r="E173" s="43">
        <v>4000</v>
      </c>
      <c r="F173" s="43">
        <v>4000</v>
      </c>
      <c r="G173" s="43">
        <v>2000</v>
      </c>
    </row>
    <row r="174" spans="1:7" ht="14.45" customHeight="1">
      <c r="B174" s="72" t="s">
        <v>32</v>
      </c>
      <c r="C174" s="33" t="s">
        <v>17</v>
      </c>
      <c r="D174" s="46">
        <v>7158</v>
      </c>
      <c r="E174" s="93">
        <v>0</v>
      </c>
      <c r="F174" s="93">
        <v>0</v>
      </c>
      <c r="G174" s="93">
        <v>0</v>
      </c>
    </row>
    <row r="175" spans="1:7" ht="14.45" customHeight="1">
      <c r="A175" s="11" t="s">
        <v>5</v>
      </c>
      <c r="B175" s="13">
        <v>62</v>
      </c>
      <c r="C175" s="33" t="s">
        <v>28</v>
      </c>
      <c r="D175" s="41">
        <f t="shared" ref="D175:F175" si="21">SUM(D164:D174)</f>
        <v>47526</v>
      </c>
      <c r="E175" s="41">
        <f t="shared" si="21"/>
        <v>62686</v>
      </c>
      <c r="F175" s="41">
        <f t="shared" si="21"/>
        <v>59066</v>
      </c>
      <c r="G175" s="41">
        <v>60687</v>
      </c>
    </row>
    <row r="176" spans="1:7" ht="14.45" customHeight="1">
      <c r="A176" s="11" t="s">
        <v>5</v>
      </c>
      <c r="B176" s="51">
        <v>60.11</v>
      </c>
      <c r="C176" s="28" t="s">
        <v>27</v>
      </c>
      <c r="D176" s="38">
        <f t="shared" ref="D176:F176" si="22">D175</f>
        <v>47526</v>
      </c>
      <c r="E176" s="52">
        <f t="shared" si="22"/>
        <v>62686</v>
      </c>
      <c r="F176" s="38">
        <f t="shared" si="22"/>
        <v>59066</v>
      </c>
      <c r="G176" s="38">
        <v>60687</v>
      </c>
    </row>
    <row r="177" spans="1:7" ht="14.45" customHeight="1">
      <c r="A177" s="11" t="s">
        <v>5</v>
      </c>
      <c r="B177" s="13">
        <v>60</v>
      </c>
      <c r="C177" s="33" t="s">
        <v>16</v>
      </c>
      <c r="D177" s="52">
        <f t="shared" ref="D177:F177" si="23">D176+D160+D148+D84+D70</f>
        <v>165644</v>
      </c>
      <c r="E177" s="52">
        <f t="shared" si="23"/>
        <v>160929</v>
      </c>
      <c r="F177" s="52">
        <f t="shared" si="23"/>
        <v>158025</v>
      </c>
      <c r="G177" s="52">
        <v>171125</v>
      </c>
    </row>
    <row r="178" spans="1:7" ht="14.45" customHeight="1">
      <c r="A178" s="33" t="s">
        <v>5</v>
      </c>
      <c r="B178" s="30">
        <v>2220</v>
      </c>
      <c r="C178" s="28" t="s">
        <v>0</v>
      </c>
      <c r="D178" s="38">
        <f t="shared" ref="D178:F178" si="24">D177+D50</f>
        <v>191780</v>
      </c>
      <c r="E178" s="52">
        <f t="shared" si="24"/>
        <v>187659</v>
      </c>
      <c r="F178" s="38">
        <f t="shared" si="24"/>
        <v>184755</v>
      </c>
      <c r="G178" s="38">
        <v>180250</v>
      </c>
    </row>
    <row r="179" spans="1:7">
      <c r="A179" s="33"/>
      <c r="B179" s="30"/>
      <c r="C179" s="28"/>
      <c r="D179" s="39"/>
      <c r="E179" s="39"/>
      <c r="F179" s="39"/>
      <c r="G179" s="39"/>
    </row>
    <row r="180" spans="1:7" ht="14.45" customHeight="1">
      <c r="A180" s="11" t="s">
        <v>7</v>
      </c>
      <c r="B180" s="30">
        <v>2251</v>
      </c>
      <c r="C180" s="28" t="s">
        <v>33</v>
      </c>
      <c r="D180" s="39"/>
      <c r="E180" s="39"/>
      <c r="F180" s="39"/>
      <c r="G180" s="39"/>
    </row>
    <row r="181" spans="1:7" ht="14.45" customHeight="1">
      <c r="B181" s="53">
        <v>0.09</v>
      </c>
      <c r="C181" s="28" t="s">
        <v>41</v>
      </c>
      <c r="D181" s="39"/>
      <c r="E181" s="39"/>
      <c r="F181" s="39"/>
      <c r="G181" s="39"/>
    </row>
    <row r="182" spans="1:7" ht="14.45" customHeight="1">
      <c r="B182" s="13">
        <v>18</v>
      </c>
      <c r="C182" s="33" t="s">
        <v>53</v>
      </c>
      <c r="D182" s="45"/>
      <c r="E182" s="45"/>
      <c r="F182" s="45"/>
      <c r="G182" s="45"/>
    </row>
    <row r="183" spans="1:7" ht="14.45" customHeight="1">
      <c r="B183" s="78" t="s">
        <v>34</v>
      </c>
      <c r="C183" s="33" t="s">
        <v>11</v>
      </c>
      <c r="D183" s="43">
        <f>2451+1</f>
        <v>2452</v>
      </c>
      <c r="E183" s="43">
        <v>2884</v>
      </c>
      <c r="F183" s="43">
        <v>2884</v>
      </c>
      <c r="G183" s="29">
        <v>1475</v>
      </c>
    </row>
    <row r="184" spans="1:7" s="4" customFormat="1" ht="14.45" customHeight="1">
      <c r="A184" s="79"/>
      <c r="B184" s="78" t="s">
        <v>138</v>
      </c>
      <c r="C184" s="79" t="s">
        <v>84</v>
      </c>
      <c r="D184" s="90">
        <v>0</v>
      </c>
      <c r="E184" s="43">
        <v>1</v>
      </c>
      <c r="F184" s="43">
        <v>1</v>
      </c>
      <c r="G184" s="43">
        <v>74</v>
      </c>
    </row>
    <row r="185" spans="1:7" s="4" customFormat="1" ht="14.45" customHeight="1">
      <c r="A185" s="79"/>
      <c r="B185" s="78" t="s">
        <v>139</v>
      </c>
      <c r="C185" s="79" t="s">
        <v>85</v>
      </c>
      <c r="D185" s="90">
        <v>0</v>
      </c>
      <c r="E185" s="43">
        <v>1</v>
      </c>
      <c r="F185" s="43">
        <v>1</v>
      </c>
      <c r="G185" s="43">
        <v>1165</v>
      </c>
    </row>
    <row r="186" spans="1:7" ht="14.45" customHeight="1">
      <c r="B186" s="78" t="s">
        <v>35</v>
      </c>
      <c r="C186" s="79" t="s">
        <v>88</v>
      </c>
      <c r="D186" s="90">
        <v>0</v>
      </c>
      <c r="E186" s="43">
        <v>30</v>
      </c>
      <c r="F186" s="43">
        <v>30</v>
      </c>
      <c r="G186" s="29">
        <v>30</v>
      </c>
    </row>
    <row r="187" spans="1:7" ht="14.45" customHeight="1">
      <c r="B187" s="78" t="s">
        <v>36</v>
      </c>
      <c r="C187" s="33" t="s">
        <v>15</v>
      </c>
      <c r="D187" s="43">
        <v>49</v>
      </c>
      <c r="E187" s="43">
        <v>49</v>
      </c>
      <c r="F187" s="43">
        <v>49</v>
      </c>
      <c r="G187" s="29">
        <v>49</v>
      </c>
    </row>
    <row r="188" spans="1:7" s="4" customFormat="1" ht="14.45" customHeight="1">
      <c r="A188" s="79"/>
      <c r="B188" s="78" t="s">
        <v>110</v>
      </c>
      <c r="C188" s="79" t="s">
        <v>90</v>
      </c>
      <c r="D188" s="90">
        <v>0</v>
      </c>
      <c r="E188" s="43">
        <v>1</v>
      </c>
      <c r="F188" s="43">
        <v>1</v>
      </c>
      <c r="G188" s="43">
        <v>1</v>
      </c>
    </row>
    <row r="189" spans="1:7" ht="14.45" customHeight="1">
      <c r="A189" s="11" t="s">
        <v>5</v>
      </c>
      <c r="B189" s="13">
        <v>18</v>
      </c>
      <c r="C189" s="33" t="s">
        <v>53</v>
      </c>
      <c r="D189" s="52">
        <f t="shared" ref="D189:F189" si="25">SUM(D183:D188)</f>
        <v>2501</v>
      </c>
      <c r="E189" s="52">
        <f t="shared" si="25"/>
        <v>2966</v>
      </c>
      <c r="F189" s="52">
        <f t="shared" si="25"/>
        <v>2966</v>
      </c>
      <c r="G189" s="52">
        <v>2794</v>
      </c>
    </row>
    <row r="190" spans="1:7" ht="14.45" customHeight="1">
      <c r="A190" s="11" t="s">
        <v>5</v>
      </c>
      <c r="B190" s="53">
        <v>0.09</v>
      </c>
      <c r="C190" s="28" t="s">
        <v>41</v>
      </c>
      <c r="D190" s="46">
        <f t="shared" ref="D190:F190" si="26">D189</f>
        <v>2501</v>
      </c>
      <c r="E190" s="46">
        <f t="shared" si="26"/>
        <v>2966</v>
      </c>
      <c r="F190" s="46">
        <f t="shared" si="26"/>
        <v>2966</v>
      </c>
      <c r="G190" s="41">
        <v>2794</v>
      </c>
    </row>
    <row r="191" spans="1:7" ht="14.45" customHeight="1">
      <c r="A191" s="40" t="s">
        <v>5</v>
      </c>
      <c r="B191" s="54">
        <v>2251</v>
      </c>
      <c r="C191" s="55" t="s">
        <v>33</v>
      </c>
      <c r="D191" s="46">
        <f t="shared" ref="D191:F191" si="27">D189</f>
        <v>2501</v>
      </c>
      <c r="E191" s="46">
        <f t="shared" si="27"/>
        <v>2966</v>
      </c>
      <c r="F191" s="46">
        <f t="shared" si="27"/>
        <v>2966</v>
      </c>
      <c r="G191" s="41">
        <v>2794</v>
      </c>
    </row>
    <row r="192" spans="1:7" ht="14.45" customHeight="1">
      <c r="A192" s="40" t="s">
        <v>5</v>
      </c>
      <c r="B192" s="56"/>
      <c r="C192" s="55" t="s">
        <v>6</v>
      </c>
      <c r="D192" s="41">
        <f t="shared" ref="D192:F192" si="28">D178+D191</f>
        <v>194281</v>
      </c>
      <c r="E192" s="52">
        <f t="shared" si="28"/>
        <v>190625</v>
      </c>
      <c r="F192" s="38">
        <f t="shared" si="28"/>
        <v>187721</v>
      </c>
      <c r="G192" s="38">
        <v>183044</v>
      </c>
    </row>
    <row r="193" spans="1:7" ht="8.25" customHeight="1">
      <c r="C193" s="28"/>
      <c r="D193" s="42"/>
      <c r="E193" s="76"/>
      <c r="F193" s="77"/>
      <c r="G193" s="77"/>
    </row>
    <row r="194" spans="1:7" ht="14.45" customHeight="1">
      <c r="C194" s="28" t="s">
        <v>149</v>
      </c>
      <c r="D194" s="42"/>
      <c r="E194" s="43"/>
      <c r="F194" s="42"/>
      <c r="G194" s="42"/>
    </row>
    <row r="195" spans="1:7" ht="14.45" customHeight="1">
      <c r="B195" s="30">
        <v>4220</v>
      </c>
      <c r="C195" s="28" t="s">
        <v>150</v>
      </c>
      <c r="D195" s="42"/>
      <c r="E195" s="43"/>
      <c r="F195" s="42"/>
      <c r="G195" s="42"/>
    </row>
    <row r="196" spans="1:7" ht="14.45" customHeight="1">
      <c r="B196" s="78" t="s">
        <v>151</v>
      </c>
      <c r="C196" s="33" t="s">
        <v>8</v>
      </c>
      <c r="D196" s="42"/>
      <c r="E196" s="43"/>
      <c r="F196" s="42"/>
      <c r="G196" s="42"/>
    </row>
    <row r="197" spans="1:7" s="57" customFormat="1" ht="14.45" customHeight="1">
      <c r="A197" s="81"/>
      <c r="B197" s="80" t="s">
        <v>152</v>
      </c>
      <c r="C197" s="28" t="s">
        <v>153</v>
      </c>
      <c r="D197" s="82"/>
      <c r="E197" s="88"/>
      <c r="F197" s="82"/>
      <c r="G197" s="82"/>
    </row>
    <row r="198" spans="1:7" ht="14.45" customHeight="1">
      <c r="B198" s="13">
        <v>44</v>
      </c>
      <c r="C198" s="33" t="s">
        <v>22</v>
      </c>
      <c r="D198" s="42"/>
      <c r="E198" s="43"/>
      <c r="F198" s="42"/>
      <c r="G198" s="42"/>
    </row>
    <row r="199" spans="1:7" ht="14.45" customHeight="1">
      <c r="B199" s="13">
        <v>60</v>
      </c>
      <c r="C199" s="33" t="s">
        <v>154</v>
      </c>
      <c r="D199" s="42"/>
      <c r="E199" s="43"/>
      <c r="F199" s="42"/>
      <c r="G199" s="42"/>
    </row>
    <row r="200" spans="1:7" ht="14.45" customHeight="1">
      <c r="B200" s="13" t="s">
        <v>155</v>
      </c>
      <c r="C200" s="33" t="s">
        <v>156</v>
      </c>
      <c r="D200" s="90">
        <v>0</v>
      </c>
      <c r="E200" s="43">
        <v>3710</v>
      </c>
      <c r="F200" s="43">
        <v>3710</v>
      </c>
      <c r="G200" s="90">
        <v>0</v>
      </c>
    </row>
    <row r="201" spans="1:7" ht="14.45" customHeight="1">
      <c r="A201" s="11" t="s">
        <v>5</v>
      </c>
      <c r="B201" s="13">
        <v>60</v>
      </c>
      <c r="C201" s="33" t="s">
        <v>154</v>
      </c>
      <c r="D201" s="92">
        <f t="shared" ref="D201:F201" si="29">D200</f>
        <v>0</v>
      </c>
      <c r="E201" s="52">
        <f t="shared" si="29"/>
        <v>3710</v>
      </c>
      <c r="F201" s="52">
        <f t="shared" si="29"/>
        <v>3710</v>
      </c>
      <c r="G201" s="92">
        <v>0</v>
      </c>
    </row>
    <row r="202" spans="1:7" ht="14.45" customHeight="1">
      <c r="C202" s="28"/>
      <c r="D202" s="42"/>
      <c r="E202" s="43"/>
      <c r="F202" s="42"/>
      <c r="G202" s="42"/>
    </row>
    <row r="203" spans="1:7" ht="14.45" customHeight="1">
      <c r="B203" s="13">
        <v>61</v>
      </c>
      <c r="C203" s="33" t="s">
        <v>157</v>
      </c>
      <c r="D203" s="42"/>
      <c r="E203" s="43"/>
      <c r="F203" s="42"/>
      <c r="G203" s="42"/>
    </row>
    <row r="204" spans="1:7" ht="14.45" customHeight="1">
      <c r="B204" s="13" t="s">
        <v>158</v>
      </c>
      <c r="C204" s="33" t="s">
        <v>156</v>
      </c>
      <c r="D204" s="90">
        <v>0</v>
      </c>
      <c r="E204" s="43">
        <v>4000</v>
      </c>
      <c r="F204" s="43">
        <v>4000</v>
      </c>
      <c r="G204" s="90">
        <v>0</v>
      </c>
    </row>
    <row r="205" spans="1:7" ht="14.45" customHeight="1">
      <c r="A205" s="11" t="s">
        <v>5</v>
      </c>
      <c r="B205" s="13">
        <v>61</v>
      </c>
      <c r="C205" s="33" t="s">
        <v>157</v>
      </c>
      <c r="D205" s="92">
        <f t="shared" ref="D205:F205" si="30">D204</f>
        <v>0</v>
      </c>
      <c r="E205" s="52">
        <f t="shared" si="30"/>
        <v>4000</v>
      </c>
      <c r="F205" s="52">
        <f t="shared" si="30"/>
        <v>4000</v>
      </c>
      <c r="G205" s="92">
        <v>0</v>
      </c>
    </row>
    <row r="206" spans="1:7" ht="14.45" customHeight="1">
      <c r="C206" s="28"/>
      <c r="D206" s="42"/>
      <c r="E206" s="43"/>
      <c r="F206" s="42"/>
      <c r="G206" s="42"/>
    </row>
    <row r="207" spans="1:7" ht="14.45" customHeight="1">
      <c r="B207" s="13">
        <v>62</v>
      </c>
      <c r="C207" s="33" t="s">
        <v>159</v>
      </c>
      <c r="D207" s="42"/>
      <c r="E207" s="43"/>
      <c r="F207" s="42"/>
      <c r="G207" s="42"/>
    </row>
    <row r="208" spans="1:7" ht="14.45" customHeight="1">
      <c r="B208" s="13" t="s">
        <v>160</v>
      </c>
      <c r="C208" s="33" t="s">
        <v>156</v>
      </c>
      <c r="D208" s="90">
        <v>0</v>
      </c>
      <c r="E208" s="43">
        <v>5000</v>
      </c>
      <c r="F208" s="43">
        <v>5000</v>
      </c>
      <c r="G208" s="90">
        <v>0</v>
      </c>
    </row>
    <row r="209" spans="1:7" ht="14.45" customHeight="1">
      <c r="A209" s="11" t="s">
        <v>5</v>
      </c>
      <c r="B209" s="13">
        <v>62</v>
      </c>
      <c r="C209" s="33" t="s">
        <v>159</v>
      </c>
      <c r="D209" s="92">
        <f t="shared" ref="D209:F209" si="31">D208</f>
        <v>0</v>
      </c>
      <c r="E209" s="52">
        <f t="shared" si="31"/>
        <v>5000</v>
      </c>
      <c r="F209" s="52">
        <f t="shared" si="31"/>
        <v>5000</v>
      </c>
      <c r="G209" s="92">
        <v>0</v>
      </c>
    </row>
    <row r="210" spans="1:7" ht="14.45" customHeight="1">
      <c r="A210" s="11" t="s">
        <v>5</v>
      </c>
      <c r="B210" s="13">
        <v>44</v>
      </c>
      <c r="C210" s="33" t="s">
        <v>22</v>
      </c>
      <c r="D210" s="93">
        <f t="shared" ref="D210:F210" si="32">D201+D205+D209</f>
        <v>0</v>
      </c>
      <c r="E210" s="46">
        <f t="shared" si="32"/>
        <v>12710</v>
      </c>
      <c r="F210" s="46">
        <f t="shared" si="32"/>
        <v>12710</v>
      </c>
      <c r="G210" s="93">
        <v>0</v>
      </c>
    </row>
    <row r="211" spans="1:7" ht="14.45" customHeight="1">
      <c r="A211" s="11" t="s">
        <v>5</v>
      </c>
      <c r="B211" s="80" t="s">
        <v>152</v>
      </c>
      <c r="C211" s="28" t="s">
        <v>153</v>
      </c>
      <c r="D211" s="93">
        <f t="shared" ref="D211:F225" si="33">D210</f>
        <v>0</v>
      </c>
      <c r="E211" s="46">
        <f t="shared" si="33"/>
        <v>12710</v>
      </c>
      <c r="F211" s="46">
        <f t="shared" si="33"/>
        <v>12710</v>
      </c>
      <c r="G211" s="93">
        <v>0</v>
      </c>
    </row>
    <row r="212" spans="1:7" ht="14.45" customHeight="1">
      <c r="A212" s="11" t="s">
        <v>5</v>
      </c>
      <c r="B212" s="78" t="s">
        <v>151</v>
      </c>
      <c r="C212" s="33" t="s">
        <v>8</v>
      </c>
      <c r="D212" s="93">
        <f t="shared" si="33"/>
        <v>0</v>
      </c>
      <c r="E212" s="46">
        <f t="shared" si="33"/>
        <v>12710</v>
      </c>
      <c r="F212" s="46">
        <f t="shared" si="33"/>
        <v>12710</v>
      </c>
      <c r="G212" s="93">
        <v>0</v>
      </c>
    </row>
    <row r="213" spans="1:7" ht="14.45" customHeight="1">
      <c r="B213" s="78"/>
      <c r="C213" s="33"/>
      <c r="D213" s="43"/>
      <c r="E213" s="43"/>
      <c r="F213" s="43"/>
      <c r="G213" s="42"/>
    </row>
    <row r="214" spans="1:7" ht="14.45" customHeight="1">
      <c r="A214" s="95"/>
      <c r="B214" s="98" t="s">
        <v>168</v>
      </c>
      <c r="C214" s="97" t="s">
        <v>16</v>
      </c>
      <c r="D214" s="99"/>
      <c r="E214" s="100"/>
      <c r="F214" s="101"/>
      <c r="G214" s="42"/>
    </row>
    <row r="215" spans="1:7" ht="14.45" customHeight="1">
      <c r="A215" s="95"/>
      <c r="B215" s="102" t="s">
        <v>169</v>
      </c>
      <c r="C215" s="103" t="s">
        <v>153</v>
      </c>
      <c r="D215" s="99"/>
      <c r="E215" s="100"/>
      <c r="F215" s="101"/>
      <c r="G215" s="42"/>
    </row>
    <row r="216" spans="1:7" ht="14.45" customHeight="1">
      <c r="A216" s="95"/>
      <c r="B216" s="98" t="s">
        <v>170</v>
      </c>
      <c r="C216" s="97" t="s">
        <v>171</v>
      </c>
      <c r="D216" s="99"/>
      <c r="E216" s="100"/>
      <c r="F216" s="101"/>
      <c r="G216" s="42"/>
    </row>
    <row r="217" spans="1:7" ht="14.45" customHeight="1">
      <c r="A217" s="95"/>
      <c r="B217" s="98" t="s">
        <v>172</v>
      </c>
      <c r="C217" s="97" t="s">
        <v>173</v>
      </c>
      <c r="D217" s="104">
        <v>0</v>
      </c>
      <c r="E217" s="90">
        <v>0</v>
      </c>
      <c r="F217" s="101">
        <v>2000</v>
      </c>
      <c r="G217" s="43">
        <v>1206</v>
      </c>
    </row>
    <row r="218" spans="1:7" ht="14.45" customHeight="1">
      <c r="A218" s="95"/>
      <c r="B218" s="98" t="s">
        <v>182</v>
      </c>
      <c r="C218" s="97" t="s">
        <v>156</v>
      </c>
      <c r="D218" s="104">
        <v>0</v>
      </c>
      <c r="E218" s="90">
        <v>0</v>
      </c>
      <c r="F218" s="90">
        <v>0</v>
      </c>
      <c r="G218" s="43">
        <v>2000</v>
      </c>
    </row>
    <row r="219" spans="1:7" ht="27.75" customHeight="1">
      <c r="A219" s="95"/>
      <c r="B219" s="98" t="s">
        <v>174</v>
      </c>
      <c r="C219" s="97" t="s">
        <v>175</v>
      </c>
      <c r="D219" s="104">
        <v>0</v>
      </c>
      <c r="E219" s="90">
        <v>0</v>
      </c>
      <c r="F219" s="101">
        <v>1</v>
      </c>
      <c r="G219" s="43">
        <v>4700</v>
      </c>
    </row>
    <row r="220" spans="1:7" ht="14.45" customHeight="1">
      <c r="A220" s="95"/>
      <c r="B220" s="98" t="s">
        <v>176</v>
      </c>
      <c r="C220" s="97" t="s">
        <v>177</v>
      </c>
      <c r="D220" s="104">
        <v>0</v>
      </c>
      <c r="E220" s="90">
        <v>0</v>
      </c>
      <c r="F220" s="101">
        <v>1</v>
      </c>
      <c r="G220" s="90">
        <v>0</v>
      </c>
    </row>
    <row r="221" spans="1:7" ht="14.45" customHeight="1">
      <c r="A221" s="105" t="s">
        <v>5</v>
      </c>
      <c r="B221" s="98" t="s">
        <v>170</v>
      </c>
      <c r="C221" s="97" t="s">
        <v>171</v>
      </c>
      <c r="D221" s="91">
        <f>SUM(D217:D220)</f>
        <v>0</v>
      </c>
      <c r="E221" s="91">
        <f t="shared" ref="E221:F221" si="34">SUM(E217:E220)</f>
        <v>0</v>
      </c>
      <c r="F221" s="113">
        <f t="shared" si="34"/>
        <v>2002</v>
      </c>
      <c r="G221" s="69">
        <v>7906</v>
      </c>
    </row>
    <row r="222" spans="1:7" ht="14.45" customHeight="1">
      <c r="A222" s="105" t="s">
        <v>5</v>
      </c>
      <c r="B222" s="102" t="s">
        <v>169</v>
      </c>
      <c r="C222" s="103" t="s">
        <v>153</v>
      </c>
      <c r="D222" s="91">
        <f>D221</f>
        <v>0</v>
      </c>
      <c r="E222" s="91">
        <f t="shared" ref="E222:F223" si="35">E221</f>
        <v>0</v>
      </c>
      <c r="F222" s="113">
        <f t="shared" si="35"/>
        <v>2002</v>
      </c>
      <c r="G222" s="69">
        <v>7906</v>
      </c>
    </row>
    <row r="223" spans="1:7" ht="14.45" customHeight="1">
      <c r="A223" s="105" t="s">
        <v>5</v>
      </c>
      <c r="B223" s="98" t="s">
        <v>168</v>
      </c>
      <c r="C223" s="97" t="s">
        <v>16</v>
      </c>
      <c r="D223" s="91">
        <f>D222</f>
        <v>0</v>
      </c>
      <c r="E223" s="91">
        <f t="shared" si="35"/>
        <v>0</v>
      </c>
      <c r="F223" s="113">
        <f t="shared" si="35"/>
        <v>2002</v>
      </c>
      <c r="G223" s="69">
        <v>7906</v>
      </c>
    </row>
    <row r="224" spans="1:7" ht="14.45" customHeight="1">
      <c r="A224" s="40" t="s">
        <v>5</v>
      </c>
      <c r="B224" s="54">
        <v>4220</v>
      </c>
      <c r="C224" s="55" t="s">
        <v>150</v>
      </c>
      <c r="D224" s="93">
        <f>D212+D223</f>
        <v>0</v>
      </c>
      <c r="E224" s="46">
        <f t="shared" ref="E224:F224" si="36">E212+E223</f>
        <v>12710</v>
      </c>
      <c r="F224" s="46">
        <f t="shared" si="36"/>
        <v>14712</v>
      </c>
      <c r="G224" s="46">
        <v>7906</v>
      </c>
    </row>
    <row r="225" spans="1:7" ht="14.45" customHeight="1">
      <c r="A225" s="11" t="s">
        <v>5</v>
      </c>
      <c r="C225" s="28" t="s">
        <v>149</v>
      </c>
      <c r="D225" s="93">
        <f t="shared" si="33"/>
        <v>0</v>
      </c>
      <c r="E225" s="46">
        <f t="shared" si="33"/>
        <v>12710</v>
      </c>
      <c r="F225" s="46">
        <f t="shared" si="33"/>
        <v>14712</v>
      </c>
      <c r="G225" s="46">
        <v>7906</v>
      </c>
    </row>
    <row r="226" spans="1:7" ht="14.45" customHeight="1">
      <c r="A226" s="58" t="s">
        <v>5</v>
      </c>
      <c r="B226" s="60"/>
      <c r="C226" s="59" t="s">
        <v>3</v>
      </c>
      <c r="D226" s="69">
        <f t="shared" ref="D226:F226" si="37">D192+D225</f>
        <v>194281</v>
      </c>
      <c r="E226" s="69">
        <f t="shared" si="37"/>
        <v>203335</v>
      </c>
      <c r="F226" s="69">
        <f t="shared" si="37"/>
        <v>202433</v>
      </c>
      <c r="G226" s="69">
        <v>190950</v>
      </c>
    </row>
    <row r="227" spans="1:7">
      <c r="A227" s="61"/>
      <c r="B227" s="62"/>
      <c r="C227" s="57"/>
      <c r="D227" s="70"/>
      <c r="E227" s="63"/>
      <c r="F227" s="70"/>
      <c r="G227" s="70"/>
    </row>
    <row r="228" spans="1:7" s="128" customFormat="1" ht="13.5">
      <c r="A228" s="126"/>
      <c r="B228" s="127"/>
      <c r="D228" s="129"/>
      <c r="E228" s="129"/>
      <c r="F228" s="129"/>
      <c r="G228" s="129"/>
    </row>
    <row r="229" spans="1:7">
      <c r="B229" s="30"/>
      <c r="C229" s="57"/>
      <c r="D229" s="63"/>
      <c r="E229" s="63"/>
      <c r="F229" s="63"/>
      <c r="G229" s="63"/>
    </row>
    <row r="230" spans="1:7">
      <c r="B230" s="30"/>
      <c r="C230" s="57"/>
      <c r="D230" s="63"/>
      <c r="E230" s="63"/>
      <c r="F230" s="63"/>
      <c r="G230" s="63"/>
    </row>
    <row r="231" spans="1:7" ht="28.9" customHeight="1">
      <c r="B231" s="30"/>
      <c r="C231" s="33"/>
      <c r="D231" s="37"/>
      <c r="E231" s="37"/>
      <c r="F231" s="37"/>
      <c r="G231" s="37"/>
    </row>
    <row r="232" spans="1:7">
      <c r="B232" s="30"/>
      <c r="C232" s="57"/>
      <c r="D232" s="63"/>
      <c r="E232" s="63"/>
      <c r="F232" s="63"/>
      <c r="G232" s="63"/>
    </row>
    <row r="235" spans="1:7">
      <c r="E235" s="17"/>
    </row>
    <row r="236" spans="1:7" s="57" customFormat="1">
      <c r="A236" s="81"/>
      <c r="B236" s="30"/>
      <c r="D236" s="114"/>
      <c r="E236" s="114"/>
      <c r="F236" s="114"/>
      <c r="G236" s="115"/>
    </row>
    <row r="237" spans="1:7" s="57" customFormat="1">
      <c r="A237" s="81"/>
      <c r="B237" s="30"/>
      <c r="C237" s="116"/>
      <c r="D237" s="117"/>
      <c r="E237" s="117"/>
      <c r="F237" s="117"/>
      <c r="G237" s="115"/>
    </row>
    <row r="238" spans="1:7" s="57" customFormat="1">
      <c r="A238" s="81"/>
      <c r="B238" s="30"/>
      <c r="C238" s="116"/>
      <c r="D238" s="106"/>
      <c r="E238" s="106"/>
      <c r="F238" s="106"/>
      <c r="G238" s="115"/>
    </row>
    <row r="239" spans="1:7" s="57" customFormat="1">
      <c r="A239" s="81"/>
      <c r="B239" s="30"/>
      <c r="C239" s="116"/>
      <c r="D239" s="106"/>
      <c r="E239" s="106"/>
      <c r="F239" s="106"/>
      <c r="G239" s="115"/>
    </row>
    <row r="240" spans="1:7">
      <c r="C240" s="64"/>
      <c r="D240" s="16"/>
      <c r="E240" s="16"/>
      <c r="F240" s="16"/>
    </row>
    <row r="241" spans="3:7">
      <c r="C241" s="64"/>
      <c r="D241" s="16"/>
      <c r="E241" s="16"/>
      <c r="F241" s="16"/>
    </row>
    <row r="242" spans="3:7">
      <c r="C242" s="64"/>
      <c r="D242" s="16"/>
      <c r="E242" s="16"/>
      <c r="F242" s="16"/>
    </row>
    <row r="243" spans="3:7">
      <c r="C243" s="64"/>
      <c r="D243" s="16"/>
      <c r="E243" s="16"/>
      <c r="F243" s="16"/>
    </row>
    <row r="244" spans="3:7">
      <c r="C244" s="64"/>
      <c r="D244" s="16"/>
      <c r="E244" s="16"/>
      <c r="F244" s="16"/>
    </row>
    <row r="245" spans="3:7">
      <c r="C245" s="64"/>
      <c r="D245" s="16"/>
      <c r="E245" s="16"/>
      <c r="F245" s="16"/>
    </row>
    <row r="246" spans="3:7">
      <c r="C246" s="64"/>
      <c r="D246" s="16"/>
      <c r="E246" s="16"/>
      <c r="F246" s="16"/>
    </row>
    <row r="247" spans="3:7">
      <c r="C247" s="64"/>
      <c r="D247" s="16"/>
      <c r="E247" s="16"/>
      <c r="F247" s="16"/>
    </row>
    <row r="256" spans="3:7" ht="20.25">
      <c r="C256" s="65"/>
      <c r="D256" s="66"/>
      <c r="E256" s="65"/>
      <c r="F256" s="66"/>
      <c r="G256" s="66"/>
    </row>
    <row r="257" spans="3:7" ht="20.25">
      <c r="C257" s="65"/>
      <c r="D257" s="66"/>
      <c r="E257" s="66"/>
      <c r="F257" s="66"/>
      <c r="G257" s="66"/>
    </row>
    <row r="258" spans="3:7" ht="20.25">
      <c r="C258" s="65"/>
      <c r="D258" s="66"/>
      <c r="E258" s="65"/>
      <c r="F258" s="66"/>
      <c r="G258" s="66"/>
    </row>
    <row r="259" spans="3:7" ht="20.25">
      <c r="C259" s="65"/>
      <c r="D259" s="66"/>
      <c r="E259" s="65"/>
      <c r="F259" s="66"/>
      <c r="G259" s="66"/>
    </row>
    <row r="260" spans="3:7" ht="20.25">
      <c r="C260" s="65"/>
      <c r="D260" s="66"/>
      <c r="E260" s="65"/>
      <c r="F260" s="66"/>
      <c r="G260" s="66"/>
    </row>
  </sheetData>
  <autoFilter ref="A16:G232">
    <filterColumn colId="2"/>
  </autoFilter>
  <mergeCells count="4">
    <mergeCell ref="A1:G1"/>
    <mergeCell ref="A2:G2"/>
    <mergeCell ref="B6:C6"/>
    <mergeCell ref="A8:G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01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19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dem17</vt:lpstr>
      <vt:lpstr>'dem17'!ipr</vt:lpstr>
      <vt:lpstr>'dem17'!Print_Area</vt:lpstr>
      <vt:lpstr>'dem17'!Print_Titles</vt:lpstr>
      <vt:lpstr>'dem17'!revise</vt:lpstr>
      <vt:lpstr>'dem17'!sss</vt:lpstr>
      <vt:lpstr>'dem17'!summary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2024-08-03T10:47:06Z</cp:lastPrinted>
  <dcterms:created xsi:type="dcterms:W3CDTF">2004-06-02T16:18:07Z</dcterms:created>
  <dcterms:modified xsi:type="dcterms:W3CDTF">2024-08-12T06:17:45Z</dcterms:modified>
</cp:coreProperties>
</file>