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370" windowHeight="1230"/>
  </bookViews>
  <sheets>
    <sheet name="dem24" sheetId="4" r:id="rId1"/>
  </sheets>
  <externalReferences>
    <externalReference r:id="rId2"/>
    <externalReference r:id="rId3"/>
  </externalReferences>
  <definedNames>
    <definedName name="__123Graph_D" hidden="1">[1]dem18!#REF!</definedName>
    <definedName name="_xlnm._FilterDatabase" localSheetId="0" hidden="1">'dem24'!$A$17:$G$136</definedName>
    <definedName name="_Regression_Int" localSheetId="0" hidden="1">1</definedName>
    <definedName name="Charged" localSheetId="0">'dem24'!$C$10:$F$10</definedName>
    <definedName name="housing">#REF!</definedName>
    <definedName name="housingcap">#REF!</definedName>
    <definedName name="justice">#REF!</definedName>
    <definedName name="justicerec">[2]dem21!$E$128:$L$128</definedName>
    <definedName name="legislaturecharged">'dem24'!$C$10:$F$10</definedName>
    <definedName name="legislaturevoted">'dem24'!$C$11:$F$11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'dem24'!#REF!</definedName>
    <definedName name="pension" localSheetId="0">'dem24'!$D$118:$G$118</definedName>
    <definedName name="_xlnm.Print_Area" localSheetId="0">'dem24'!$A$1:$G$123</definedName>
    <definedName name="_xlnm.Print_Titles" localSheetId="0">'dem24'!$14:$17</definedName>
    <definedName name="rec" localSheetId="0">'dem24'!#REF!</definedName>
    <definedName name="revise" localSheetId="0">'dem24'!$D$136:$F$136</definedName>
    <definedName name="sla" localSheetId="0">'dem24'!$D$108:$G$108</definedName>
    <definedName name="summary" localSheetId="0">'dem24'!$D$127:$F$127</definedName>
    <definedName name="voted" localSheetId="0">'dem24'!$C$11:$F$11</definedName>
    <definedName name="Z_239EE218_578E_4317_BEED_14D5D7089E27_.wvu.FilterData" localSheetId="0" hidden="1">'dem24'!$A$1:$G$141</definedName>
    <definedName name="Z_239EE218_578E_4317_BEED_14D5D7089E27_.wvu.PrintArea" localSheetId="0" hidden="1">'dem24'!$A$1:$G$121</definedName>
    <definedName name="Z_239EE218_578E_4317_BEED_14D5D7089E27_.wvu.PrintTitles" localSheetId="0" hidden="1">'dem24'!$14:$17</definedName>
    <definedName name="Z_302A3EA3_AE96_11D5_A646_0050BA3D7AFD_.wvu.FilterData" localSheetId="0" hidden="1">'dem24'!$A$1:$G$141</definedName>
    <definedName name="Z_302A3EA3_AE96_11D5_A646_0050BA3D7AFD_.wvu.PrintArea" localSheetId="0" hidden="1">'dem24'!$A$1:$G$121</definedName>
    <definedName name="Z_302A3EA3_AE96_11D5_A646_0050BA3D7AFD_.wvu.PrintTitles" localSheetId="0" hidden="1">'dem24'!$14:$17</definedName>
    <definedName name="Z_36DBA021_0ECB_11D4_8064_004005726899_.wvu.FilterData" localSheetId="0" hidden="1">'dem24'!$C$19:$C$121</definedName>
    <definedName name="Z_36DBA021_0ECB_11D4_8064_004005726899_.wvu.PrintArea" localSheetId="0" hidden="1">'dem24'!$A$1:$G$121</definedName>
    <definedName name="Z_36DBA021_0ECB_11D4_8064_004005726899_.wvu.PrintTitles" localSheetId="0" hidden="1">'dem24'!$14:$17</definedName>
    <definedName name="Z_93EBE921_AE91_11D5_8685_004005726899_.wvu.FilterData" localSheetId="0" hidden="1">'dem24'!$C$19:$C$121</definedName>
    <definedName name="Z_93EBE921_AE91_11D5_8685_004005726899_.wvu.PrintArea" localSheetId="0" hidden="1">'dem24'!$A$1:$G$121</definedName>
    <definedName name="Z_93EBE921_AE91_11D5_8685_004005726899_.wvu.PrintTitles" localSheetId="0" hidden="1">'dem24'!$14:$17</definedName>
    <definedName name="Z_94DA79C1_0FDE_11D5_9579_000021DAEEA2_.wvu.FilterData" localSheetId="0" hidden="1">'dem24'!$C$19:$C$121</definedName>
    <definedName name="Z_94DA79C1_0FDE_11D5_9579_000021DAEEA2_.wvu.PrintArea" localSheetId="0" hidden="1">'dem24'!$A$1:$G$121</definedName>
    <definedName name="Z_94DA79C1_0FDE_11D5_9579_000021DAEEA2_.wvu.PrintTitles" localSheetId="0" hidden="1">'dem24'!$14:$17</definedName>
    <definedName name="Z_C868F8C3_16D7_11D5_A68D_81D6213F5331_.wvu.FilterData" localSheetId="0" hidden="1">'dem24'!$C$19:$C$121</definedName>
    <definedName name="Z_C868F8C3_16D7_11D5_A68D_81D6213F5331_.wvu.PrintArea" localSheetId="0" hidden="1">'dem24'!$A$1:$G$121</definedName>
    <definedName name="Z_C868F8C3_16D7_11D5_A68D_81D6213F5331_.wvu.PrintTitles" localSheetId="0" hidden="1">'dem24'!$14:$17</definedName>
    <definedName name="Z_E5DF37BD_125C_11D5_8DC4_D0F5D88B3549_.wvu.FilterData" localSheetId="0" hidden="1">'dem24'!$C$19:$C$121</definedName>
    <definedName name="Z_E5DF37BD_125C_11D5_8DC4_D0F5D88B3549_.wvu.PrintArea" localSheetId="0" hidden="1">'dem24'!$A$1:$G$121</definedName>
    <definedName name="Z_E5DF37BD_125C_11D5_8DC4_D0F5D88B3549_.wvu.PrintTitles" localSheetId="0" hidden="1">'dem24'!$14:$17</definedName>
    <definedName name="Z_F8ADACC1_164E_11D6_B603_000021DAEEA2_.wvu.FilterData" localSheetId="0" hidden="1">'dem24'!$C$19:$C$121</definedName>
    <definedName name="Z_F8ADACC1_164E_11D6_B603_000021DAEEA2_.wvu.PrintArea" localSheetId="0" hidden="1">'dem24'!$A$1:$G$121</definedName>
    <definedName name="Z_F8ADACC1_164E_11D6_B603_000021DAEEA2_.wvu.PrintTitles" localSheetId="0" hidden="1">'dem24'!$14:$17</definedName>
  </definedNames>
  <calcPr calcId="124519"/>
</workbook>
</file>

<file path=xl/calcChain.xml><?xml version="1.0" encoding="utf-8"?>
<calcChain xmlns="http://schemas.openxmlformats.org/spreadsheetml/2006/main">
  <c r="E84" i="4"/>
  <c r="E85" s="1"/>
  <c r="F65"/>
  <c r="D62"/>
  <c r="D84" s="1"/>
  <c r="D85" s="1"/>
  <c r="D89"/>
  <c r="D49"/>
  <c r="F62"/>
  <c r="F27"/>
  <c r="F28" s="1"/>
  <c r="E120"/>
  <c r="D120"/>
  <c r="F115"/>
  <c r="F116" s="1"/>
  <c r="F117" s="1"/>
  <c r="F118" s="1"/>
  <c r="E115"/>
  <c r="E116" s="1"/>
  <c r="E117" s="1"/>
  <c r="E118" s="1"/>
  <c r="D115"/>
  <c r="D116" s="1"/>
  <c r="D117" s="1"/>
  <c r="D118" s="1"/>
  <c r="F105"/>
  <c r="E105"/>
  <c r="D105"/>
  <c r="F101"/>
  <c r="E101"/>
  <c r="D101"/>
  <c r="F95"/>
  <c r="F96" s="1"/>
  <c r="E95"/>
  <c r="E96" s="1"/>
  <c r="D95"/>
  <c r="D96" s="1"/>
  <c r="F56"/>
  <c r="E56"/>
  <c r="D56"/>
  <c r="F45"/>
  <c r="E45"/>
  <c r="D45"/>
  <c r="F41"/>
  <c r="E41"/>
  <c r="D41"/>
  <c r="F37"/>
  <c r="E37"/>
  <c r="D37"/>
  <c r="E28"/>
  <c r="D28"/>
  <c r="F106" l="1"/>
  <c r="E106"/>
  <c r="E46"/>
  <c r="E57" s="1"/>
  <c r="D46"/>
  <c r="D57" s="1"/>
  <c r="F84"/>
  <c r="F85" s="1"/>
  <c r="D106"/>
  <c r="F120"/>
  <c r="F46"/>
  <c r="F57" s="1"/>
  <c r="E107" l="1"/>
  <c r="E108" s="1"/>
  <c r="E119" s="1"/>
  <c r="E121" s="1"/>
  <c r="F107"/>
  <c r="F108" s="1"/>
  <c r="F119" s="1"/>
  <c r="F121" s="1"/>
  <c r="D107"/>
  <c r="D108" s="1"/>
  <c r="D119" s="1"/>
  <c r="D121" l="1"/>
  <c r="D10" l="1"/>
  <c r="F10" s="1"/>
  <c r="D11" l="1"/>
  <c r="F11" s="1"/>
</calcChain>
</file>

<file path=xl/sharedStrings.xml><?xml version="1.0" encoding="utf-8"?>
<sst xmlns="http://schemas.openxmlformats.org/spreadsheetml/2006/main" count="196" uniqueCount="116">
  <si>
    <t>Parliament/State/Union Territory Legislatures</t>
  </si>
  <si>
    <t>Pensions and Other Retirement Benefits</t>
  </si>
  <si>
    <t>Revenue</t>
  </si>
  <si>
    <t>Capital</t>
  </si>
  <si>
    <t>Charged</t>
  </si>
  <si>
    <t>-</t>
  </si>
  <si>
    <t>Voted</t>
  </si>
  <si>
    <t>Major /Sub-Major/Minor/Sub/Detailed Heads</t>
  </si>
  <si>
    <t>Total</t>
  </si>
  <si>
    <t>REVENUE SECTION</t>
  </si>
  <si>
    <t>M.H.</t>
  </si>
  <si>
    <t>State/Union Territory Legislatures</t>
  </si>
  <si>
    <t>Legislative Assembly</t>
  </si>
  <si>
    <t>60.00.01</t>
  </si>
  <si>
    <t>60.00.11</t>
  </si>
  <si>
    <t>Discretionary Grants</t>
  </si>
  <si>
    <t>61.00.71</t>
  </si>
  <si>
    <t>61.00.72</t>
  </si>
  <si>
    <t>Members</t>
  </si>
  <si>
    <t>62.00.01</t>
  </si>
  <si>
    <t>Salaries</t>
  </si>
  <si>
    <t>62.00.11</t>
  </si>
  <si>
    <t>62.00.50</t>
  </si>
  <si>
    <t>Other Charges</t>
  </si>
  <si>
    <t>Legislative Secretariat</t>
  </si>
  <si>
    <t>Establishment</t>
  </si>
  <si>
    <t>63.00.01</t>
  </si>
  <si>
    <t>63.00.11</t>
  </si>
  <si>
    <t>63.00.13</t>
  </si>
  <si>
    <t>Office Expenses</t>
  </si>
  <si>
    <t>63.00.50</t>
  </si>
  <si>
    <t>Legislator's Hostel</t>
  </si>
  <si>
    <t>Other Expenditure</t>
  </si>
  <si>
    <t>64.00.32</t>
  </si>
  <si>
    <t>Contribution</t>
  </si>
  <si>
    <t>Other Contributions</t>
  </si>
  <si>
    <t>65.00.32</t>
  </si>
  <si>
    <t>Pensions to Legislators</t>
  </si>
  <si>
    <t>60.00.04</t>
  </si>
  <si>
    <t>Pensionary Charges</t>
  </si>
  <si>
    <t>II. Details of the estimates and the heads under which this grant will be accounted for:</t>
  </si>
  <si>
    <t>A - General Services (a) Organs of State</t>
  </si>
  <si>
    <t>Ex-Members of State Legislature</t>
  </si>
  <si>
    <t>Discretionary Grant by Speaker</t>
  </si>
  <si>
    <t>Civil</t>
  </si>
  <si>
    <t>(e) Pensions and Miscellaneous General Services</t>
  </si>
  <si>
    <t>(In Thousands of Rupees)</t>
  </si>
  <si>
    <t>Discretionary Grant by Deputy Speaker</t>
  </si>
  <si>
    <t xml:space="preserve">Salaries </t>
  </si>
  <si>
    <t>Speaker and Deputy Speaker (Charged)</t>
  </si>
  <si>
    <t>61.00.73</t>
  </si>
  <si>
    <t>Rec</t>
  </si>
  <si>
    <t>Parliament, 02.911 deduct recoveries of overpayment</t>
  </si>
  <si>
    <t>Regional Institute of Parliamentary Studies and Training for North-East Region of India</t>
  </si>
  <si>
    <t>63.00.02</t>
  </si>
  <si>
    <t>Wages</t>
  </si>
  <si>
    <t>DEMAND NO. 24</t>
  </si>
  <si>
    <t>LEGISLATURE</t>
  </si>
  <si>
    <t>Actuals</t>
  </si>
  <si>
    <t>Budget 
Estimate</t>
  </si>
  <si>
    <t>Revised 
Estimate</t>
  </si>
  <si>
    <t>Pensions and Other Retirement 
Benefits</t>
  </si>
  <si>
    <t>2022-23</t>
  </si>
  <si>
    <t>2023-24</t>
  </si>
  <si>
    <t>Medical Treatment</t>
  </si>
  <si>
    <t>Allowances</t>
  </si>
  <si>
    <t>Training Expenses</t>
  </si>
  <si>
    <t>60.00.06</t>
  </si>
  <si>
    <t>60.00.07</t>
  </si>
  <si>
    <t>Domestic Travel Expenses</t>
  </si>
  <si>
    <t>Foreign Travel Expenses</t>
  </si>
  <si>
    <t>60.00.12</t>
  </si>
  <si>
    <t>62.00.06</t>
  </si>
  <si>
    <t>62.00.07</t>
  </si>
  <si>
    <t>Printing and Publications</t>
  </si>
  <si>
    <t>Rent for others</t>
  </si>
  <si>
    <t>Fuel and Lubricants</t>
  </si>
  <si>
    <t>Professional Services</t>
  </si>
  <si>
    <t>62.00.12</t>
  </si>
  <si>
    <t>63.00.06</t>
  </si>
  <si>
    <t>63.00.07</t>
  </si>
  <si>
    <t>63.00.09</t>
  </si>
  <si>
    <t>63.00.16</t>
  </si>
  <si>
    <t>63.00.24</t>
  </si>
  <si>
    <t>63.00.28</t>
  </si>
  <si>
    <t>Other Revenue Expenditure</t>
  </si>
  <si>
    <t>63.00.49</t>
  </si>
  <si>
    <t>61.70.49</t>
  </si>
  <si>
    <t>63.00.05</t>
  </si>
  <si>
    <t>Rewards</t>
  </si>
  <si>
    <t>63.00.08</t>
  </si>
  <si>
    <t>Leave Travel Concession</t>
  </si>
  <si>
    <t>63.00.15</t>
  </si>
  <si>
    <t>Royalty</t>
  </si>
  <si>
    <t>63.00.18</t>
  </si>
  <si>
    <t>63.00.19</t>
  </si>
  <si>
    <t>Digital Equipments</t>
  </si>
  <si>
    <t>63.00.26</t>
  </si>
  <si>
    <t>Advertising and Publicity</t>
  </si>
  <si>
    <t>63.00.29</t>
  </si>
  <si>
    <t>Repair and Maintenance</t>
  </si>
  <si>
    <t>63.00.40</t>
  </si>
  <si>
    <t>Awards and Prizes</t>
  </si>
  <si>
    <t>63.00.39</t>
  </si>
  <si>
    <t>Bank and Agency Charges</t>
  </si>
  <si>
    <t>63.00.44</t>
  </si>
  <si>
    <t>Loss in Exchange</t>
  </si>
  <si>
    <t>61.71.49</t>
  </si>
  <si>
    <t>61.72.49</t>
  </si>
  <si>
    <t>62.00.49</t>
  </si>
  <si>
    <t>I. Estimate of the amount required in the year ending 31st March, 2025 to defray the charges in respect of Legislature</t>
  </si>
  <si>
    <t>63.00.27</t>
  </si>
  <si>
    <t>Minor Civil and Electric Works</t>
  </si>
  <si>
    <t>Discretionary Grant by Chairman, Financial 
Committee</t>
  </si>
  <si>
    <t>Budget 
 Estimate</t>
  </si>
  <si>
    <t>2024-25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</si>
</sst>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64" formatCode="0#"/>
    <numFmt numFmtId="165" formatCode="0000##"/>
    <numFmt numFmtId="166" formatCode="00000#"/>
    <numFmt numFmtId="167" formatCode="0#.000"/>
  </numFmts>
  <fonts count="7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32">
    <xf numFmtId="0" fontId="0" fillId="0" borderId="0" xfId="0"/>
    <xf numFmtId="0" fontId="3" fillId="0" borderId="3" xfId="6" applyFont="1" applyFill="1" applyBorder="1" applyAlignment="1" applyProtection="1">
      <alignment horizontal="left" vertical="top" wrapText="1"/>
    </xf>
    <xf numFmtId="0" fontId="3" fillId="0" borderId="3" xfId="6" applyFont="1" applyFill="1" applyBorder="1" applyAlignment="1" applyProtection="1">
      <alignment horizontal="right" vertical="top" wrapText="1"/>
    </xf>
    <xf numFmtId="0" fontId="3" fillId="0" borderId="0" xfId="5" applyFont="1" applyFill="1" applyBorder="1" applyAlignment="1" applyProtection="1">
      <alignment horizontal="left" vertical="top"/>
    </xf>
    <xf numFmtId="0" fontId="3" fillId="0" borderId="3" xfId="5" applyNumberFormat="1" applyFont="1" applyFill="1" applyBorder="1" applyAlignment="1" applyProtection="1">
      <alignment horizontal="right"/>
    </xf>
    <xf numFmtId="0" fontId="3" fillId="0" borderId="0" xfId="6" applyFont="1" applyFill="1" applyProtection="1"/>
    <xf numFmtId="0" fontId="3" fillId="0" borderId="1" xfId="6" applyFont="1" applyFill="1" applyBorder="1" applyAlignment="1" applyProtection="1">
      <alignment horizontal="left" vertical="top" wrapText="1"/>
    </xf>
    <xf numFmtId="0" fontId="3" fillId="0" borderId="1" xfId="6" applyFont="1" applyFill="1" applyBorder="1" applyAlignment="1" applyProtection="1">
      <alignment horizontal="right" vertical="top" wrapText="1"/>
    </xf>
    <xf numFmtId="0" fontId="3" fillId="0" borderId="1" xfId="5" applyFont="1" applyFill="1" applyBorder="1" applyAlignment="1" applyProtection="1">
      <alignment horizontal="left"/>
    </xf>
    <xf numFmtId="0" fontId="3" fillId="0" borderId="1" xfId="5" applyNumberFormat="1" applyFont="1" applyFill="1" applyBorder="1" applyAlignment="1" applyProtection="1">
      <alignment horizontal="right"/>
    </xf>
    <xf numFmtId="0" fontId="3" fillId="0" borderId="1" xfId="5" applyNumberFormat="1" applyFont="1" applyFill="1" applyBorder="1" applyAlignment="1" applyProtection="1">
      <alignment vertical="center" wrapText="1"/>
    </xf>
    <xf numFmtId="0" fontId="3" fillId="0" borderId="0" xfId="2" applyFont="1" applyFill="1" applyAlignment="1">
      <alignment horizontal="left" vertical="top" wrapText="1"/>
    </xf>
    <xf numFmtId="0" fontId="3" fillId="0" borderId="0" xfId="2" applyNumberFormat="1" applyFont="1" applyFill="1"/>
    <xf numFmtId="0" fontId="3" fillId="0" borderId="0" xfId="2" applyFont="1" applyFill="1"/>
    <xf numFmtId="0" fontId="4" fillId="0" borderId="0" xfId="2" applyFont="1" applyFill="1" applyAlignment="1">
      <alignment horizontal="left"/>
    </xf>
    <xf numFmtId="0" fontId="4" fillId="0" borderId="0" xfId="2" applyFont="1" applyFill="1" applyAlignment="1">
      <alignment horizontal="center"/>
    </xf>
    <xf numFmtId="0" fontId="4" fillId="0" borderId="0" xfId="2" applyNumberFormat="1" applyFont="1" applyFill="1" applyAlignment="1">
      <alignment horizontal="center"/>
    </xf>
    <xf numFmtId="0" fontId="3" fillId="0" borderId="0" xfId="2" applyFont="1" applyFill="1" applyAlignment="1">
      <alignment horizontal="center" vertical="top" wrapText="1"/>
    </xf>
    <xf numFmtId="0" fontId="3" fillId="0" borderId="0" xfId="2" applyNumberFormat="1" applyFont="1" applyFill="1" applyAlignment="1">
      <alignment horizontal="right"/>
    </xf>
    <xf numFmtId="0" fontId="3" fillId="0" borderId="0" xfId="2" applyFont="1" applyFill="1" applyAlignment="1">
      <alignment horizontal="left"/>
    </xf>
    <xf numFmtId="0" fontId="3" fillId="0" borderId="0" xfId="2" applyNumberFormat="1" applyFont="1" applyFill="1" applyAlignment="1">
      <alignment horizontal="left"/>
    </xf>
    <xf numFmtId="0" fontId="3" fillId="0" borderId="0" xfId="2" applyFont="1" applyFill="1" applyAlignment="1">
      <alignment horizontal="center"/>
    </xf>
    <xf numFmtId="0" fontId="3" fillId="0" borderId="0" xfId="2" applyFont="1" applyFill="1" applyAlignment="1" applyProtection="1">
      <alignment horizontal="left"/>
    </xf>
    <xf numFmtId="0" fontId="3" fillId="0" borderId="0" xfId="4" applyFont="1" applyFill="1" applyAlignment="1" applyProtection="1">
      <alignment horizontal="left"/>
    </xf>
    <xf numFmtId="0" fontId="3" fillId="0" borderId="0" xfId="2" applyNumberFormat="1" applyFont="1" applyFill="1" applyAlignment="1">
      <alignment horizontal="center"/>
    </xf>
    <xf numFmtId="0" fontId="3" fillId="0" borderId="0" xfId="4" applyFont="1" applyFill="1" applyAlignment="1">
      <alignment horizontal="left" vertical="top" wrapText="1"/>
    </xf>
    <xf numFmtId="0" fontId="3" fillId="0" borderId="0" xfId="2" applyFont="1" applyFill="1" applyAlignment="1">
      <alignment vertical="top" wrapText="1"/>
    </xf>
    <xf numFmtId="0" fontId="3" fillId="0" borderId="0" xfId="2" applyNumberFormat="1" applyFont="1" applyFill="1" applyBorder="1" applyAlignment="1" applyProtection="1">
      <alignment horizontal="right"/>
    </xf>
    <xf numFmtId="0" fontId="4" fillId="0" borderId="0" xfId="2" applyNumberFormat="1" applyFont="1" applyFill="1" applyBorder="1" applyAlignment="1" applyProtection="1">
      <alignment horizontal="right"/>
    </xf>
    <xf numFmtId="0" fontId="3" fillId="0" borderId="0" xfId="2" applyFont="1" applyFill="1" applyAlignment="1">
      <alignment horizontal="right"/>
    </xf>
    <xf numFmtId="0" fontId="4" fillId="0" borderId="0" xfId="2" applyNumberFormat="1" applyFont="1" applyFill="1" applyBorder="1" applyAlignment="1" applyProtection="1">
      <alignment horizontal="center"/>
    </xf>
    <xf numFmtId="0" fontId="3" fillId="0" borderId="1" xfId="2" applyFont="1" applyFill="1" applyBorder="1" applyAlignment="1">
      <alignment horizontal="right"/>
    </xf>
    <xf numFmtId="0" fontId="3" fillId="0" borderId="1" xfId="2" applyNumberFormat="1" applyFont="1" applyFill="1" applyBorder="1"/>
    <xf numFmtId="0" fontId="3" fillId="0" borderId="1" xfId="5" applyNumberFormat="1" applyFont="1" applyFill="1" applyBorder="1"/>
    <xf numFmtId="0" fontId="6" fillId="0" borderId="1" xfId="5" applyNumberFormat="1" applyFont="1" applyFill="1" applyBorder="1" applyAlignment="1" applyProtection="1">
      <alignment horizontal="right"/>
    </xf>
    <xf numFmtId="0" fontId="4" fillId="0" borderId="0" xfId="2" applyFont="1" applyFill="1" applyAlignment="1">
      <alignment horizontal="center" vertical="top" wrapText="1"/>
    </xf>
    <xf numFmtId="0" fontId="4" fillId="0" borderId="0" xfId="2" applyFont="1" applyFill="1" applyAlignment="1">
      <alignment horizontal="left" vertical="top" wrapText="1"/>
    </xf>
    <xf numFmtId="0" fontId="3" fillId="0" borderId="0" xfId="2" applyFont="1" applyFill="1" applyBorder="1" applyAlignment="1">
      <alignment horizontal="left" vertical="top" wrapText="1"/>
    </xf>
    <xf numFmtId="0" fontId="4" fillId="0" borderId="0" xfId="2" applyFont="1" applyFill="1" applyBorder="1" applyAlignment="1">
      <alignment vertical="top" wrapText="1"/>
    </xf>
    <xf numFmtId="0" fontId="4" fillId="0" borderId="0" xfId="2" applyFont="1" applyFill="1" applyBorder="1" applyAlignment="1" applyProtection="1">
      <alignment horizontal="left" vertical="top" wrapText="1"/>
    </xf>
    <xf numFmtId="164" fontId="3" fillId="0" borderId="0" xfId="2" applyNumberFormat="1" applyFont="1" applyFill="1" applyBorder="1" applyAlignment="1">
      <alignment vertical="top" wrapText="1"/>
    </xf>
    <xf numFmtId="0" fontId="3" fillId="0" borderId="0" xfId="2" applyFont="1" applyFill="1" applyBorder="1" applyAlignment="1" applyProtection="1">
      <alignment horizontal="left" vertical="top" wrapText="1"/>
    </xf>
    <xf numFmtId="167" fontId="4" fillId="0" borderId="0" xfId="2" applyNumberFormat="1" applyFont="1" applyFill="1" applyBorder="1" applyAlignment="1">
      <alignment vertical="top" wrapText="1"/>
    </xf>
    <xf numFmtId="0" fontId="6" fillId="0" borderId="0" xfId="2" applyFont="1" applyFill="1" applyBorder="1" applyAlignment="1">
      <alignment vertical="top" wrapText="1"/>
    </xf>
    <xf numFmtId="0" fontId="6" fillId="0" borderId="0" xfId="2" applyFont="1" applyFill="1" applyBorder="1" applyAlignment="1" applyProtection="1">
      <alignment horizontal="left" vertical="top" wrapText="1"/>
    </xf>
    <xf numFmtId="0" fontId="6" fillId="0" borderId="0" xfId="2" applyNumberFormat="1" applyFont="1" applyFill="1"/>
    <xf numFmtId="0" fontId="6" fillId="0" borderId="0" xfId="2" applyNumberFormat="1" applyFont="1" applyFill="1" applyAlignment="1">
      <alignment horizontal="center"/>
    </xf>
    <xf numFmtId="43" fontId="6" fillId="0" borderId="0" xfId="1" applyFont="1" applyFill="1" applyBorder="1" applyAlignment="1" applyProtection="1">
      <alignment horizontal="right" wrapText="1"/>
    </xf>
    <xf numFmtId="0" fontId="6" fillId="0" borderId="0" xfId="2" applyNumberFormat="1" applyFont="1" applyFill="1" applyBorder="1" applyAlignment="1" applyProtection="1">
      <alignment horizontal="right"/>
    </xf>
    <xf numFmtId="0" fontId="3" fillId="0" borderId="0" xfId="2" applyFont="1" applyFill="1" applyAlignment="1">
      <alignment vertical="top"/>
    </xf>
    <xf numFmtId="0" fontId="6" fillId="0" borderId="0" xfId="2" applyFont="1" applyFill="1" applyBorder="1" applyAlignment="1">
      <alignment horizontal="left" vertical="top" wrapText="1"/>
    </xf>
    <xf numFmtId="0" fontId="3" fillId="0" borderId="0" xfId="2" applyNumberFormat="1" applyFont="1" applyFill="1" applyBorder="1" applyAlignment="1" applyProtection="1">
      <alignment horizontal="center"/>
    </xf>
    <xf numFmtId="0" fontId="3" fillId="0" borderId="0" xfId="2" applyFont="1" applyFill="1" applyBorder="1" applyAlignment="1">
      <alignment vertical="top" wrapText="1"/>
    </xf>
    <xf numFmtId="43" fontId="3" fillId="0" borderId="0" xfId="1" applyFont="1" applyFill="1" applyBorder="1" applyAlignment="1" applyProtection="1">
      <alignment horizontal="right" wrapText="1"/>
    </xf>
    <xf numFmtId="43" fontId="3" fillId="0" borderId="2" xfId="1" applyFont="1" applyFill="1" applyBorder="1" applyAlignment="1" applyProtection="1">
      <alignment horizontal="right" wrapText="1"/>
    </xf>
    <xf numFmtId="0" fontId="3" fillId="0" borderId="2" xfId="2" applyNumberFormat="1" applyFont="1" applyFill="1" applyBorder="1" applyAlignment="1" applyProtection="1">
      <alignment horizontal="right" wrapText="1"/>
    </xf>
    <xf numFmtId="0" fontId="3" fillId="0" borderId="0" xfId="2" applyNumberFormat="1" applyFont="1" applyFill="1" applyAlignment="1" applyProtection="1">
      <alignment horizontal="right"/>
    </xf>
    <xf numFmtId="0" fontId="3" fillId="0" borderId="0" xfId="2" applyFont="1" applyFill="1" applyBorder="1" applyAlignment="1" applyProtection="1">
      <alignment horizontal="left" vertical="center" wrapText="1"/>
    </xf>
    <xf numFmtId="43" fontId="3" fillId="0" borderId="1" xfId="1" applyFont="1" applyFill="1" applyBorder="1" applyAlignment="1" applyProtection="1">
      <alignment horizontal="right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NumberFormat="1" applyFont="1" applyFill="1" applyBorder="1" applyAlignment="1" applyProtection="1">
      <alignment horizontal="right" wrapText="1"/>
    </xf>
    <xf numFmtId="0" fontId="4" fillId="0" borderId="0" xfId="2" applyFont="1" applyFill="1"/>
    <xf numFmtId="43" fontId="3" fillId="0" borderId="0" xfId="1" applyFont="1" applyFill="1" applyAlignment="1" applyProtection="1">
      <alignment horizontal="right" wrapText="1"/>
    </xf>
    <xf numFmtId="0" fontId="6" fillId="0" borderId="0" xfId="2" applyNumberFormat="1" applyFont="1" applyFill="1" applyBorder="1" applyAlignment="1" applyProtection="1">
      <alignment horizontal="center"/>
    </xf>
    <xf numFmtId="0" fontId="6" fillId="0" borderId="0" xfId="2" applyNumberFormat="1" applyFont="1" applyFill="1" applyAlignment="1" applyProtection="1">
      <alignment horizontal="right"/>
    </xf>
    <xf numFmtId="0" fontId="4" fillId="0" borderId="0" xfId="2" applyFont="1" applyFill="1" applyBorder="1"/>
    <xf numFmtId="0" fontId="6" fillId="0" borderId="0" xfId="2" applyNumberFormat="1" applyFont="1" applyFill="1" applyAlignment="1" applyProtection="1">
      <alignment horizontal="center"/>
    </xf>
    <xf numFmtId="0" fontId="3" fillId="0" borderId="0" xfId="2" applyFont="1" applyFill="1" applyBorder="1" applyAlignment="1">
      <alignment vertical="center" wrapText="1"/>
    </xf>
    <xf numFmtId="0" fontId="3" fillId="0" borderId="2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vertical="top" wrapText="1"/>
    </xf>
    <xf numFmtId="0" fontId="4" fillId="0" borderId="2" xfId="2" applyFont="1" applyFill="1" applyBorder="1" applyAlignment="1" applyProtection="1">
      <alignment horizontal="left" vertical="top" wrapText="1"/>
    </xf>
    <xf numFmtId="0" fontId="3" fillId="0" borderId="2" xfId="2" applyFont="1" applyFill="1" applyBorder="1" applyAlignment="1">
      <alignment vertical="top" wrapText="1"/>
    </xf>
    <xf numFmtId="0" fontId="5" fillId="0" borderId="2" xfId="2" applyFont="1" applyFill="1" applyBorder="1" applyAlignment="1" applyProtection="1">
      <alignment horizontal="left" vertical="top" wrapText="1"/>
    </xf>
    <xf numFmtId="43" fontId="3" fillId="0" borderId="0" xfId="1" applyFont="1" applyFill="1" applyBorder="1"/>
    <xf numFmtId="43" fontId="3" fillId="0" borderId="0" xfId="1" applyFont="1" applyFill="1" applyBorder="1" applyAlignment="1">
      <alignment wrapText="1"/>
    </xf>
    <xf numFmtId="0" fontId="3" fillId="0" borderId="1" xfId="2" applyNumberFormat="1" applyFont="1" applyFill="1" applyBorder="1" applyAlignment="1" applyProtection="1">
      <alignment horizontal="right"/>
    </xf>
    <xf numFmtId="167" fontId="4" fillId="0" borderId="1" xfId="2" applyNumberFormat="1" applyFont="1" applyFill="1" applyBorder="1" applyAlignment="1">
      <alignment vertical="top" wrapText="1"/>
    </xf>
    <xf numFmtId="0" fontId="4" fillId="0" borderId="1" xfId="2" applyFont="1" applyFill="1" applyBorder="1" applyAlignment="1" applyProtection="1">
      <alignment horizontal="left" vertical="top" wrapText="1"/>
    </xf>
    <xf numFmtId="164" fontId="6" fillId="0" borderId="0" xfId="2" applyNumberFormat="1" applyFont="1" applyFill="1" applyBorder="1" applyAlignment="1">
      <alignment horizontal="right" vertical="top"/>
    </xf>
    <xf numFmtId="0" fontId="6" fillId="0" borderId="2" xfId="1" applyNumberFormat="1" applyFont="1" applyFill="1" applyBorder="1" applyAlignment="1" applyProtection="1">
      <alignment horizontal="right" wrapText="1"/>
    </xf>
    <xf numFmtId="0" fontId="3" fillId="0" borderId="0" xfId="2" applyFont="1" applyFill="1" applyBorder="1" applyAlignment="1">
      <alignment horizontal="right" vertical="top" wrapText="1"/>
    </xf>
    <xf numFmtId="0" fontId="3" fillId="0" borderId="2" xfId="1" applyNumberFormat="1" applyFont="1" applyFill="1" applyBorder="1" applyAlignment="1" applyProtection="1">
      <alignment horizontal="right" wrapText="1"/>
    </xf>
    <xf numFmtId="0" fontId="3" fillId="0" borderId="0" xfId="2" applyFont="1" applyFill="1" applyBorder="1" applyAlignment="1">
      <alignment horizontal="right" vertical="center" wrapText="1"/>
    </xf>
    <xf numFmtId="0" fontId="3" fillId="0" borderId="1" xfId="1" applyNumberFormat="1" applyFont="1" applyFill="1" applyBorder="1" applyAlignment="1" applyProtection="1">
      <alignment horizontal="right" wrapText="1"/>
    </xf>
    <xf numFmtId="166" fontId="3" fillId="0" borderId="0" xfId="2" applyNumberFormat="1" applyFont="1" applyFill="1" applyBorder="1" applyAlignment="1">
      <alignment horizontal="right" vertical="top" wrapText="1"/>
    </xf>
    <xf numFmtId="165" fontId="3" fillId="0" borderId="0" xfId="2" applyNumberFormat="1" applyFont="1" applyFill="1" applyBorder="1" applyAlignment="1">
      <alignment horizontal="right" vertical="top" wrapText="1"/>
    </xf>
    <xf numFmtId="166" fontId="3" fillId="0" borderId="0" xfId="2" applyNumberFormat="1" applyFont="1" applyFill="1" applyBorder="1" applyAlignment="1">
      <alignment horizontal="right" vertical="center" wrapText="1"/>
    </xf>
    <xf numFmtId="0" fontId="4" fillId="0" borderId="0" xfId="3" applyNumberFormat="1" applyFont="1" applyFill="1" applyBorder="1" applyAlignment="1" applyProtection="1">
      <alignment horizontal="center"/>
    </xf>
    <xf numFmtId="0" fontId="4" fillId="0" borderId="0" xfId="3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right"/>
    </xf>
    <xf numFmtId="0" fontId="3" fillId="0" borderId="0" xfId="2" applyNumberFormat="1" applyFont="1" applyFill="1" applyBorder="1" applyAlignment="1">
      <alignment horizontal="center"/>
    </xf>
    <xf numFmtId="0" fontId="3" fillId="0" borderId="0" xfId="2" applyNumberFormat="1" applyFont="1" applyFill="1" applyBorder="1"/>
    <xf numFmtId="0" fontId="6" fillId="0" borderId="0" xfId="6" applyNumberFormat="1" applyFont="1" applyFill="1" applyBorder="1" applyAlignment="1" applyProtection="1">
      <alignment horizontal="left" vertical="top" wrapText="1"/>
    </xf>
    <xf numFmtId="0" fontId="6" fillId="0" borderId="0" xfId="6" applyNumberFormat="1" applyFont="1" applyFill="1" applyBorder="1" applyAlignment="1" applyProtection="1">
      <alignment horizontal="right" vertical="top" wrapText="1"/>
    </xf>
    <xf numFmtId="0" fontId="6" fillId="0" borderId="0" xfId="1" applyNumberFormat="1" applyFont="1" applyFill="1" applyBorder="1" applyAlignment="1" applyProtection="1">
      <alignment horizontal="right" wrapText="1"/>
    </xf>
    <xf numFmtId="0" fontId="6" fillId="0" borderId="0" xfId="2" applyFont="1" applyFill="1" applyBorder="1" applyAlignment="1">
      <alignment horizontal="right" vertical="top"/>
    </xf>
    <xf numFmtId="0" fontId="3" fillId="0" borderId="0" xfId="6" applyNumberFormat="1" applyFont="1" applyFill="1" applyBorder="1" applyAlignment="1" applyProtection="1">
      <alignment horizontal="left" vertical="top" wrapText="1"/>
    </xf>
    <xf numFmtId="0" fontId="3" fillId="0" borderId="0" xfId="6" applyNumberFormat="1" applyFont="1" applyFill="1" applyBorder="1" applyAlignment="1" applyProtection="1">
      <alignment horizontal="right" vertical="top" wrapText="1"/>
    </xf>
    <xf numFmtId="166" fontId="3" fillId="0" borderId="0" xfId="3" applyNumberFormat="1" applyFont="1" applyFill="1" applyAlignment="1" applyProtection="1">
      <alignment horizontal="right" vertical="top"/>
    </xf>
    <xf numFmtId="0" fontId="4" fillId="0" borderId="0" xfId="2" applyFont="1" applyFill="1" applyAlignment="1">
      <alignment vertical="top" wrapText="1"/>
    </xf>
    <xf numFmtId="0" fontId="4" fillId="0" borderId="0" xfId="2" applyNumberFormat="1" applyFont="1" applyFill="1"/>
    <xf numFmtId="166" fontId="6" fillId="0" borderId="0" xfId="3" applyNumberFormat="1" applyFont="1" applyFill="1" applyAlignment="1" applyProtection="1">
      <alignment horizontal="right" vertical="top"/>
    </xf>
    <xf numFmtId="0" fontId="5" fillId="0" borderId="0" xfId="2" applyNumberFormat="1" applyFont="1" applyFill="1" applyBorder="1" applyAlignment="1" applyProtection="1">
      <alignment horizontal="right"/>
    </xf>
    <xf numFmtId="0" fontId="5" fillId="0" borderId="0" xfId="2" applyNumberFormat="1" applyFont="1" applyFill="1" applyAlignment="1">
      <alignment horizontal="center"/>
    </xf>
    <xf numFmtId="0" fontId="4" fillId="0" borderId="0" xfId="2" applyNumberFormat="1" applyFont="1" applyFill="1" applyBorder="1" applyAlignment="1" applyProtection="1">
      <alignment horizontal="center" vertical="center"/>
    </xf>
    <xf numFmtId="0" fontId="3" fillId="0" borderId="0" xfId="6" applyFont="1" applyFill="1" applyBorder="1" applyAlignment="1" applyProtection="1">
      <alignment horizontal="left" vertical="top" wrapText="1"/>
    </xf>
    <xf numFmtId="0" fontId="3" fillId="0" borderId="0" xfId="5" applyFont="1" applyFill="1" applyBorder="1" applyAlignment="1" applyProtection="1"/>
    <xf numFmtId="0" fontId="1" fillId="0" borderId="0" xfId="0" applyFont="1" applyFill="1" applyAlignment="1"/>
    <xf numFmtId="0" fontId="3" fillId="0" borderId="0" xfId="5" applyNumberFormat="1" applyFont="1" applyFill="1" applyBorder="1" applyAlignment="1" applyProtection="1">
      <alignment horizontal="right" vertical="center"/>
    </xf>
    <xf numFmtId="0" fontId="3" fillId="0" borderId="0" xfId="6" applyFont="1" applyFill="1" applyBorder="1" applyProtection="1"/>
    <xf numFmtId="0" fontId="6" fillId="0" borderId="0" xfId="1" applyNumberFormat="1" applyFont="1" applyFill="1" applyBorder="1" applyAlignment="1" applyProtection="1">
      <alignment horizontal="right"/>
    </xf>
    <xf numFmtId="0" fontId="3" fillId="0" borderId="1" xfId="1" applyNumberFormat="1" applyFont="1" applyFill="1" applyBorder="1" applyAlignment="1" applyProtection="1">
      <alignment horizontal="right"/>
    </xf>
    <xf numFmtId="0" fontId="3" fillId="0" borderId="0" xfId="1" applyNumberFormat="1" applyFont="1" applyFill="1" applyAlignment="1" applyProtection="1">
      <alignment horizontal="right"/>
    </xf>
    <xf numFmtId="0" fontId="3" fillId="0" borderId="0" xfId="1" applyNumberFormat="1" applyFont="1" applyFill="1" applyAlignment="1" applyProtection="1">
      <alignment horizontal="right" wrapText="1"/>
    </xf>
    <xf numFmtId="0" fontId="3" fillId="0" borderId="2" xfId="1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/>
    <xf numFmtId="0" fontId="4" fillId="0" borderId="0" xfId="0" applyNumberFormat="1" applyFont="1" applyFill="1" applyBorder="1" applyAlignment="1" applyProtection="1">
      <alignment horizontal="right"/>
    </xf>
    <xf numFmtId="0" fontId="4" fillId="0" borderId="0" xfId="2" applyFont="1" applyFill="1" applyAlignment="1">
      <alignment horizontal="right"/>
    </xf>
    <xf numFmtId="0" fontId="4" fillId="0" borderId="0" xfId="6" applyNumberFormat="1" applyFont="1" applyFill="1" applyAlignment="1" applyProtection="1">
      <alignment horizontal="right"/>
    </xf>
    <xf numFmtId="0" fontId="4" fillId="0" borderId="0" xfId="2" applyNumberFormat="1" applyFont="1" applyFill="1" applyAlignment="1">
      <alignment horizontal="right"/>
    </xf>
    <xf numFmtId="164" fontId="3" fillId="0" borderId="0" xfId="2" applyNumberFormat="1" applyFont="1" applyFill="1" applyBorder="1" applyAlignment="1">
      <alignment horizontal="right" vertical="center" wrapText="1"/>
    </xf>
    <xf numFmtId="0" fontId="3" fillId="0" borderId="0" xfId="2" applyFont="1" applyFill="1" applyBorder="1"/>
    <xf numFmtId="0" fontId="3" fillId="0" borderId="1" xfId="6" applyNumberFormat="1" applyFont="1" applyFill="1" applyBorder="1" applyAlignment="1" applyProtection="1">
      <alignment horizontal="left" vertical="top" wrapText="1"/>
    </xf>
    <xf numFmtId="0" fontId="3" fillId="0" borderId="1" xfId="6" applyNumberFormat="1" applyFont="1" applyFill="1" applyBorder="1" applyAlignment="1" applyProtection="1">
      <alignment horizontal="right" vertical="top" wrapText="1"/>
    </xf>
    <xf numFmtId="0" fontId="3" fillId="0" borderId="3" xfId="5" applyNumberFormat="1" applyFont="1" applyFill="1" applyBorder="1" applyAlignment="1" applyProtection="1">
      <alignment horizontal="right" vertical="top" wrapText="1"/>
    </xf>
    <xf numFmtId="0" fontId="3" fillId="0" borderId="0" xfId="2" applyNumberFormat="1" applyFont="1" applyFill="1" applyAlignment="1">
      <alignment horizontal="right" vertical="top"/>
    </xf>
    <xf numFmtId="0" fontId="4" fillId="0" borderId="0" xfId="2" applyNumberFormat="1" applyFont="1" applyFill="1" applyAlignment="1">
      <alignment horizontal="center" vertical="top"/>
    </xf>
    <xf numFmtId="0" fontId="3" fillId="0" borderId="0" xfId="6" applyFont="1" applyFill="1" applyAlignment="1" applyProtection="1">
      <alignment horizontal="right" vertical="top"/>
    </xf>
    <xf numFmtId="0" fontId="3" fillId="0" borderId="3" xfId="5" applyNumberFormat="1" applyFont="1" applyFill="1" applyBorder="1" applyAlignment="1" applyProtection="1">
      <alignment horizontal="right" vertical="top" wrapText="1"/>
    </xf>
    <xf numFmtId="0" fontId="4" fillId="0" borderId="0" xfId="2" applyFont="1" applyFill="1" applyBorder="1" applyAlignment="1">
      <alignment horizontal="center"/>
    </xf>
    <xf numFmtId="0" fontId="3" fillId="0" borderId="0" xfId="2" applyFont="1" applyFill="1" applyAlignment="1">
      <alignment horizontal="left" vertical="top" wrapText="1"/>
    </xf>
  </cellXfs>
  <cellStyles count="7">
    <cellStyle name="Comma" xfId="1" builtinId="3"/>
    <cellStyle name="Normal" xfId="0" builtinId="0"/>
    <cellStyle name="Normal_budget 2004-05_2.6.04" xfId="2"/>
    <cellStyle name="Normal_BUDGET FOR  03-04" xfId="3"/>
    <cellStyle name="Normal_budget for 03-04" xfId="4"/>
    <cellStyle name="Normal_BUDGET-2000" xfId="5"/>
    <cellStyle name="Normal_budgetDocNIC02-03" xfId="6"/>
  </cellStyles>
  <dxfs count="0"/>
  <tableStyles count="0" defaultTableStyle="TableStyleMedium9" defaultPivotStyle="PivotStyleLight16"/>
  <colors>
    <mruColors>
      <color rgb="FFFF0066"/>
      <color rgb="FFCC00CC"/>
      <color rgb="FFFF3399"/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%20Documents/Budget%20Documents/Budget%20Documents/Budget%20Documents/Budget%20Documents/$Budgets%202002%20onward$/$Bud2020$/Bud%20FOR%20SIFMS/Demand%202020-21/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%20Documents/Budget%20Documents/Budget%20Documents/Budget%20Documents/Budget%20Documents/$Budgets%202002%20onward$/$Bud2020$/Bud%20FOR%20SIFMS/Demand%202020-21/Dem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21"/>
      <sheetName val="Sheet1"/>
      <sheetName val="Sheet2"/>
      <sheetName val="Sheet3"/>
      <sheetName val="dem22"/>
      <sheetName val="DEMAND21"/>
      <sheetName val="dem15"/>
      <sheetName val="dem2"/>
    </sheetNames>
    <sheetDataSet>
      <sheetData sheetId="0" refreshError="1"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02" transitionEvaluation="1" codeName="Sheet8">
    <tabColor rgb="FFC00000"/>
  </sheetPr>
  <dimension ref="A1:G137"/>
  <sheetViews>
    <sheetView tabSelected="1" view="pageBreakPreview" topLeftCell="A102" zoomScale="115" zoomScaleNormal="160" zoomScaleSheetLayoutView="115" workbookViewId="0">
      <selection activeCell="K128" sqref="K128"/>
    </sheetView>
  </sheetViews>
  <sheetFormatPr defaultColWidth="11" defaultRowHeight="12.75" customHeight="1"/>
  <cols>
    <col min="1" max="1" width="5.7109375" style="11" customWidth="1"/>
    <col min="2" max="2" width="8.28515625" style="26" customWidth="1"/>
    <col min="3" max="3" width="40.7109375" style="13" customWidth="1"/>
    <col min="4" max="4" width="10.7109375" style="12" customWidth="1"/>
    <col min="5" max="5" width="10.7109375" style="13" customWidth="1"/>
    <col min="6" max="6" width="10.7109375" style="12" customWidth="1"/>
    <col min="7" max="7" width="10.7109375" style="13" customWidth="1"/>
    <col min="8" max="16384" width="11" style="13"/>
  </cols>
  <sheetData>
    <row r="1" spans="1:7" ht="12.75" customHeight="1">
      <c r="A1" s="130" t="s">
        <v>56</v>
      </c>
      <c r="B1" s="130"/>
      <c r="C1" s="130"/>
      <c r="D1" s="130"/>
      <c r="E1" s="130"/>
      <c r="F1" s="130"/>
      <c r="G1" s="130"/>
    </row>
    <row r="2" spans="1:7" ht="12.75" customHeight="1">
      <c r="A2" s="130" t="s">
        <v>57</v>
      </c>
      <c r="B2" s="130"/>
      <c r="C2" s="130"/>
      <c r="D2" s="130"/>
      <c r="E2" s="130"/>
      <c r="F2" s="130"/>
      <c r="G2" s="130"/>
    </row>
    <row r="3" spans="1:7" ht="10.5" customHeight="1">
      <c r="A3" s="14"/>
      <c r="B3" s="15"/>
      <c r="C3" s="16"/>
      <c r="D3" s="15"/>
      <c r="E3" s="12"/>
      <c r="F3" s="16"/>
      <c r="G3" s="15"/>
    </row>
    <row r="4" spans="1:7" ht="25.5" customHeight="1">
      <c r="B4" s="17"/>
      <c r="C4" s="126" t="s">
        <v>41</v>
      </c>
      <c r="D4" s="127">
        <v>2011</v>
      </c>
      <c r="E4" s="131" t="s">
        <v>0</v>
      </c>
      <c r="F4" s="131"/>
      <c r="G4" s="131"/>
    </row>
    <row r="5" spans="1:7" ht="12.75" customHeight="1">
      <c r="B5" s="17"/>
      <c r="C5" s="18" t="s">
        <v>45</v>
      </c>
      <c r="D5" s="16">
        <v>2071</v>
      </c>
      <c r="E5" s="22" t="s">
        <v>1</v>
      </c>
      <c r="F5" s="20"/>
      <c r="G5" s="21"/>
    </row>
    <row r="6" spans="1:7" ht="12.75" customHeight="1">
      <c r="B6" s="17"/>
      <c r="C6" s="16"/>
      <c r="D6" s="22"/>
      <c r="E6" s="20"/>
      <c r="F6" s="20"/>
      <c r="G6" s="21"/>
    </row>
    <row r="7" spans="1:7" ht="12.75" customHeight="1">
      <c r="A7" s="23" t="s">
        <v>110</v>
      </c>
      <c r="B7" s="17"/>
      <c r="C7" s="24"/>
      <c r="D7" s="19"/>
      <c r="E7" s="20"/>
      <c r="F7" s="20"/>
      <c r="G7" s="21"/>
    </row>
    <row r="8" spans="1:7" ht="9.75" customHeight="1">
      <c r="A8" s="23"/>
      <c r="B8" s="17"/>
      <c r="C8" s="24"/>
      <c r="D8" s="19"/>
      <c r="E8" s="20"/>
      <c r="F8" s="20"/>
      <c r="G8" s="21"/>
    </row>
    <row r="9" spans="1:7" ht="12.75" customHeight="1">
      <c r="A9" s="25"/>
      <c r="C9" s="12"/>
      <c r="D9" s="87" t="s">
        <v>2</v>
      </c>
      <c r="E9" s="88" t="s">
        <v>3</v>
      </c>
      <c r="F9" s="87" t="s">
        <v>8</v>
      </c>
    </row>
    <row r="10" spans="1:7" ht="12.75" customHeight="1">
      <c r="A10" s="25"/>
      <c r="C10" s="103" t="s">
        <v>4</v>
      </c>
      <c r="D10" s="104">
        <f>G120</f>
        <v>9132</v>
      </c>
      <c r="E10" s="105" t="s">
        <v>5</v>
      </c>
      <c r="F10" s="104">
        <f>SUM(D10:E10)</f>
        <v>9132</v>
      </c>
      <c r="G10" s="12"/>
    </row>
    <row r="11" spans="1:7" ht="12.75" customHeight="1">
      <c r="A11" s="19"/>
      <c r="C11" s="28" t="s">
        <v>6</v>
      </c>
      <c r="D11" s="16">
        <f>G121</f>
        <v>309041</v>
      </c>
      <c r="E11" s="105" t="s">
        <v>5</v>
      </c>
      <c r="F11" s="16">
        <f>SUM(D11:E11)</f>
        <v>309041</v>
      </c>
      <c r="G11" s="12"/>
    </row>
    <row r="12" spans="1:7" ht="12.75" customHeight="1">
      <c r="A12" s="19"/>
      <c r="C12" s="29"/>
      <c r="D12" s="28"/>
      <c r="E12" s="30"/>
      <c r="G12" s="12"/>
    </row>
    <row r="13" spans="1:7" ht="12.75" customHeight="1">
      <c r="A13" s="23" t="s">
        <v>40</v>
      </c>
      <c r="C13" s="22"/>
      <c r="E13" s="12"/>
      <c r="G13" s="12"/>
    </row>
    <row r="14" spans="1:7" ht="12.75" customHeight="1">
      <c r="C14" s="31"/>
      <c r="D14" s="32"/>
      <c r="E14" s="33"/>
      <c r="F14" s="33"/>
      <c r="G14" s="34" t="s">
        <v>46</v>
      </c>
    </row>
    <row r="15" spans="1:7" s="5" customFormat="1" ht="12.75" customHeight="1">
      <c r="A15" s="1"/>
      <c r="B15" s="2"/>
      <c r="C15" s="3"/>
      <c r="D15" s="4" t="s">
        <v>58</v>
      </c>
      <c r="E15" s="125" t="s">
        <v>59</v>
      </c>
      <c r="F15" s="125" t="s">
        <v>60</v>
      </c>
      <c r="G15" s="129" t="s">
        <v>114</v>
      </c>
    </row>
    <row r="16" spans="1:7" s="110" customFormat="1" ht="12.75" customHeight="1">
      <c r="A16" s="106"/>
      <c r="B16" s="107" t="s">
        <v>7</v>
      </c>
      <c r="C16" s="108"/>
      <c r="D16" s="109" t="s">
        <v>62</v>
      </c>
      <c r="E16" s="109" t="s">
        <v>63</v>
      </c>
      <c r="F16" s="109" t="s">
        <v>63</v>
      </c>
      <c r="G16" s="128" t="s">
        <v>115</v>
      </c>
    </row>
    <row r="17" spans="1:7" s="5" customFormat="1" ht="12.75" customHeight="1">
      <c r="A17" s="6"/>
      <c r="B17" s="7"/>
      <c r="C17" s="8"/>
      <c r="D17" s="9"/>
      <c r="E17" s="9"/>
      <c r="F17" s="9"/>
      <c r="G17" s="10"/>
    </row>
    <row r="18" spans="1:7" ht="15" customHeight="1">
      <c r="B18" s="35"/>
      <c r="C18" s="36" t="s">
        <v>9</v>
      </c>
      <c r="D18" s="24"/>
      <c r="E18" s="91"/>
      <c r="F18" s="91"/>
      <c r="G18" s="12"/>
    </row>
    <row r="19" spans="1:7" ht="15" customHeight="1">
      <c r="A19" s="37" t="s">
        <v>10</v>
      </c>
      <c r="B19" s="38">
        <v>2011</v>
      </c>
      <c r="C19" s="39" t="s">
        <v>0</v>
      </c>
      <c r="D19" s="91"/>
      <c r="E19" s="91"/>
      <c r="F19" s="91"/>
      <c r="G19" s="92"/>
    </row>
    <row r="20" spans="1:7" ht="15" customHeight="1">
      <c r="A20" s="37"/>
      <c r="B20" s="40">
        <v>2</v>
      </c>
      <c r="C20" s="41" t="s">
        <v>11</v>
      </c>
      <c r="D20" s="24"/>
      <c r="E20" s="24"/>
      <c r="F20" s="24"/>
      <c r="G20" s="12"/>
    </row>
    <row r="21" spans="1:7" ht="15" customHeight="1">
      <c r="A21" s="37"/>
      <c r="B21" s="42">
        <v>2.101</v>
      </c>
      <c r="C21" s="39" t="s">
        <v>12</v>
      </c>
      <c r="D21" s="24"/>
      <c r="E21" s="24"/>
      <c r="F21" s="24"/>
      <c r="G21" s="12"/>
    </row>
    <row r="22" spans="1:7" ht="15" customHeight="1">
      <c r="A22" s="37"/>
      <c r="B22" s="43">
        <v>60</v>
      </c>
      <c r="C22" s="44" t="s">
        <v>49</v>
      </c>
      <c r="D22" s="24"/>
      <c r="E22" s="46"/>
      <c r="F22" s="46"/>
      <c r="G22" s="45"/>
    </row>
    <row r="23" spans="1:7" s="49" customFormat="1" ht="15" customHeight="1">
      <c r="A23" s="37"/>
      <c r="B23" s="78" t="s">
        <v>13</v>
      </c>
      <c r="C23" s="44" t="s">
        <v>48</v>
      </c>
      <c r="D23" s="95">
        <v>5351</v>
      </c>
      <c r="E23" s="111">
        <v>3120</v>
      </c>
      <c r="F23" s="111">
        <v>3120</v>
      </c>
      <c r="G23" s="48">
        <v>3120</v>
      </c>
    </row>
    <row r="24" spans="1:7" s="5" customFormat="1" ht="15" customHeight="1">
      <c r="A24" s="93"/>
      <c r="B24" s="94" t="s">
        <v>67</v>
      </c>
      <c r="C24" s="93" t="s">
        <v>64</v>
      </c>
      <c r="D24" s="47">
        <v>0</v>
      </c>
      <c r="E24" s="95">
        <v>84</v>
      </c>
      <c r="F24" s="95">
        <v>84</v>
      </c>
      <c r="G24" s="95">
        <v>156</v>
      </c>
    </row>
    <row r="25" spans="1:7" s="5" customFormat="1" ht="15" customHeight="1">
      <c r="A25" s="93"/>
      <c r="B25" s="94" t="s">
        <v>68</v>
      </c>
      <c r="C25" s="93" t="s">
        <v>65</v>
      </c>
      <c r="D25" s="47">
        <v>0</v>
      </c>
      <c r="E25" s="95">
        <v>2256</v>
      </c>
      <c r="F25" s="95">
        <v>2256</v>
      </c>
      <c r="G25" s="95">
        <v>2256</v>
      </c>
    </row>
    <row r="26" spans="1:7" s="49" customFormat="1" ht="15" customHeight="1">
      <c r="A26" s="50"/>
      <c r="B26" s="96" t="s">
        <v>14</v>
      </c>
      <c r="C26" s="44" t="s">
        <v>69</v>
      </c>
      <c r="D26" s="95">
        <v>1847</v>
      </c>
      <c r="E26" s="111">
        <v>1800</v>
      </c>
      <c r="F26" s="111">
        <v>1800</v>
      </c>
      <c r="G26" s="48">
        <v>1800</v>
      </c>
    </row>
    <row r="27" spans="1:7" s="5" customFormat="1" ht="15" customHeight="1">
      <c r="A27" s="93"/>
      <c r="B27" s="102" t="s">
        <v>71</v>
      </c>
      <c r="C27" s="93" t="s">
        <v>70</v>
      </c>
      <c r="D27" s="47">
        <v>0</v>
      </c>
      <c r="E27" s="95">
        <v>1800</v>
      </c>
      <c r="F27" s="95">
        <f>1800+2207</f>
        <v>4007</v>
      </c>
      <c r="G27" s="95">
        <v>1800</v>
      </c>
    </row>
    <row r="28" spans="1:7" ht="15" customHeight="1">
      <c r="A28" s="37" t="s">
        <v>8</v>
      </c>
      <c r="B28" s="43">
        <v>60</v>
      </c>
      <c r="C28" s="44" t="s">
        <v>49</v>
      </c>
      <c r="D28" s="79">
        <f t="shared" ref="D28:F28" si="0">SUM(D23:D27)</f>
        <v>7198</v>
      </c>
      <c r="E28" s="79">
        <f t="shared" si="0"/>
        <v>9060</v>
      </c>
      <c r="F28" s="79">
        <f t="shared" si="0"/>
        <v>11267</v>
      </c>
      <c r="G28" s="79">
        <v>9132</v>
      </c>
    </row>
    <row r="29" spans="1:7" ht="12.75" customHeight="1">
      <c r="A29" s="50"/>
      <c r="B29" s="43"/>
      <c r="C29" s="44"/>
      <c r="D29" s="27"/>
      <c r="E29" s="51"/>
      <c r="F29" s="51"/>
      <c r="G29" s="27"/>
    </row>
    <row r="30" spans="1:7" ht="15" customHeight="1">
      <c r="A30" s="50"/>
      <c r="B30" s="52">
        <v>61</v>
      </c>
      <c r="C30" s="41" t="s">
        <v>15</v>
      </c>
      <c r="D30" s="27"/>
      <c r="E30" s="51"/>
      <c r="F30" s="51"/>
      <c r="G30" s="27"/>
    </row>
    <row r="31" spans="1:7" ht="15" customHeight="1">
      <c r="A31" s="50"/>
      <c r="B31" s="80" t="s">
        <v>16</v>
      </c>
      <c r="C31" s="41" t="s">
        <v>43</v>
      </c>
      <c r="D31" s="89">
        <v>5000</v>
      </c>
      <c r="E31" s="53">
        <v>0</v>
      </c>
      <c r="F31" s="53">
        <v>0</v>
      </c>
      <c r="G31" s="62">
        <v>0</v>
      </c>
    </row>
    <row r="32" spans="1:7" ht="15" customHeight="1">
      <c r="A32" s="50"/>
      <c r="B32" s="80" t="s">
        <v>17</v>
      </c>
      <c r="C32" s="41" t="s">
        <v>47</v>
      </c>
      <c r="D32" s="89">
        <v>4500</v>
      </c>
      <c r="E32" s="53">
        <v>0</v>
      </c>
      <c r="F32" s="53">
        <v>0</v>
      </c>
      <c r="G32" s="62">
        <v>0</v>
      </c>
    </row>
    <row r="33" spans="1:7" ht="25.5">
      <c r="A33" s="50"/>
      <c r="B33" s="80" t="s">
        <v>50</v>
      </c>
      <c r="C33" s="41" t="s">
        <v>113</v>
      </c>
      <c r="D33" s="89">
        <v>1000</v>
      </c>
      <c r="E33" s="53">
        <v>0</v>
      </c>
      <c r="F33" s="53">
        <v>0</v>
      </c>
      <c r="G33" s="62">
        <v>0</v>
      </c>
    </row>
    <row r="34" spans="1:7" ht="12.75" customHeight="1">
      <c r="A34" s="50"/>
      <c r="B34" s="80"/>
      <c r="C34" s="41"/>
      <c r="D34" s="89"/>
      <c r="E34" s="90"/>
      <c r="F34" s="90"/>
      <c r="G34" s="56"/>
    </row>
    <row r="35" spans="1:7" ht="15" customHeight="1">
      <c r="A35" s="50"/>
      <c r="B35" s="80">
        <v>70</v>
      </c>
      <c r="C35" s="41" t="s">
        <v>43</v>
      </c>
      <c r="D35" s="89"/>
      <c r="E35" s="90"/>
      <c r="F35" s="90"/>
      <c r="G35" s="56"/>
    </row>
    <row r="36" spans="1:7" ht="15" customHeight="1">
      <c r="A36" s="50"/>
      <c r="B36" s="80" t="s">
        <v>87</v>
      </c>
      <c r="C36" s="41" t="s">
        <v>85</v>
      </c>
      <c r="D36" s="53">
        <v>0</v>
      </c>
      <c r="E36" s="89">
        <v>5000</v>
      </c>
      <c r="F36" s="89">
        <v>5000</v>
      </c>
      <c r="G36" s="56">
        <v>5000</v>
      </c>
    </row>
    <row r="37" spans="1:7" ht="15" customHeight="1">
      <c r="A37" s="37" t="s">
        <v>8</v>
      </c>
      <c r="B37" s="80">
        <v>70</v>
      </c>
      <c r="C37" s="41" t="s">
        <v>43</v>
      </c>
      <c r="D37" s="54">
        <f t="shared" ref="D37:F37" si="1">D36</f>
        <v>0</v>
      </c>
      <c r="E37" s="81">
        <f t="shared" si="1"/>
        <v>5000</v>
      </c>
      <c r="F37" s="81">
        <f t="shared" si="1"/>
        <v>5000</v>
      </c>
      <c r="G37" s="81">
        <v>5000</v>
      </c>
    </row>
    <row r="38" spans="1:7" ht="12" customHeight="1">
      <c r="A38" s="50"/>
      <c r="B38" s="80"/>
      <c r="C38" s="41"/>
      <c r="D38" s="89"/>
      <c r="E38" s="90"/>
      <c r="F38" s="90"/>
      <c r="G38" s="56"/>
    </row>
    <row r="39" spans="1:7" ht="15" customHeight="1">
      <c r="A39" s="50"/>
      <c r="B39" s="80">
        <v>71</v>
      </c>
      <c r="C39" s="41" t="s">
        <v>47</v>
      </c>
      <c r="D39" s="89"/>
      <c r="E39" s="90"/>
      <c r="F39" s="90"/>
      <c r="G39" s="56"/>
    </row>
    <row r="40" spans="1:7" ht="15" customHeight="1">
      <c r="A40" s="50"/>
      <c r="B40" s="80" t="s">
        <v>107</v>
      </c>
      <c r="C40" s="41" t="s">
        <v>85</v>
      </c>
      <c r="D40" s="53">
        <v>0</v>
      </c>
      <c r="E40" s="89">
        <v>4500</v>
      </c>
      <c r="F40" s="89">
        <v>4500</v>
      </c>
      <c r="G40" s="56">
        <v>4500</v>
      </c>
    </row>
    <row r="41" spans="1:7" ht="15" customHeight="1">
      <c r="A41" s="37" t="s">
        <v>8</v>
      </c>
      <c r="B41" s="80">
        <v>71</v>
      </c>
      <c r="C41" s="41" t="s">
        <v>47</v>
      </c>
      <c r="D41" s="54">
        <f t="shared" ref="D41:F41" si="2">D40</f>
        <v>0</v>
      </c>
      <c r="E41" s="81">
        <f t="shared" si="2"/>
        <v>4500</v>
      </c>
      <c r="F41" s="81">
        <f t="shared" si="2"/>
        <v>4500</v>
      </c>
      <c r="G41" s="81">
        <v>4500</v>
      </c>
    </row>
    <row r="42" spans="1:7" ht="12.75" customHeight="1">
      <c r="A42" s="50"/>
      <c r="B42" s="80"/>
      <c r="C42" s="41"/>
      <c r="D42" s="89"/>
      <c r="E42" s="90"/>
      <c r="F42" s="90"/>
      <c r="G42" s="56"/>
    </row>
    <row r="43" spans="1:7" ht="25.5">
      <c r="A43" s="50"/>
      <c r="B43" s="80">
        <v>72</v>
      </c>
      <c r="C43" s="41" t="s">
        <v>113</v>
      </c>
      <c r="D43" s="89"/>
      <c r="E43" s="90"/>
      <c r="F43" s="90"/>
      <c r="G43" s="56"/>
    </row>
    <row r="44" spans="1:7" ht="15" customHeight="1">
      <c r="A44" s="50"/>
      <c r="B44" s="80" t="s">
        <v>108</v>
      </c>
      <c r="C44" s="41" t="s">
        <v>85</v>
      </c>
      <c r="D44" s="53">
        <v>0</v>
      </c>
      <c r="E44" s="89">
        <v>1000</v>
      </c>
      <c r="F44" s="89">
        <v>1000</v>
      </c>
      <c r="G44" s="56">
        <v>1000</v>
      </c>
    </row>
    <row r="45" spans="1:7" ht="25.5">
      <c r="A45" s="37" t="s">
        <v>8</v>
      </c>
      <c r="B45" s="80">
        <v>72</v>
      </c>
      <c r="C45" s="41" t="s">
        <v>113</v>
      </c>
      <c r="D45" s="54">
        <f t="shared" ref="D45:F45" si="3">D44</f>
        <v>0</v>
      </c>
      <c r="E45" s="81">
        <f t="shared" si="3"/>
        <v>1000</v>
      </c>
      <c r="F45" s="81">
        <f t="shared" si="3"/>
        <v>1000</v>
      </c>
      <c r="G45" s="81">
        <v>1000</v>
      </c>
    </row>
    <row r="46" spans="1:7" ht="15" customHeight="1">
      <c r="A46" s="37" t="s">
        <v>8</v>
      </c>
      <c r="B46" s="52">
        <v>61</v>
      </c>
      <c r="C46" s="41" t="s">
        <v>15</v>
      </c>
      <c r="D46" s="81">
        <f t="shared" ref="D46:F46" si="4">SUM(D31:D33)+D37+D41+D45</f>
        <v>10500</v>
      </c>
      <c r="E46" s="81">
        <f t="shared" si="4"/>
        <v>10500</v>
      </c>
      <c r="F46" s="81">
        <f t="shared" si="4"/>
        <v>10500</v>
      </c>
      <c r="G46" s="81">
        <v>10500</v>
      </c>
    </row>
    <row r="47" spans="1:7" ht="12" customHeight="1">
      <c r="A47" s="50"/>
      <c r="B47" s="43"/>
      <c r="C47" s="44"/>
      <c r="D47" s="51"/>
      <c r="E47" s="51"/>
      <c r="F47" s="51"/>
      <c r="G47" s="27"/>
    </row>
    <row r="48" spans="1:7" ht="15" customHeight="1">
      <c r="A48" s="37"/>
      <c r="B48" s="52">
        <v>62</v>
      </c>
      <c r="C48" s="41" t="s">
        <v>18</v>
      </c>
      <c r="D48" s="91"/>
      <c r="E48" s="91"/>
      <c r="F48" s="91"/>
      <c r="G48" s="56"/>
    </row>
    <row r="49" spans="1:7" s="122" customFormat="1" ht="15" customHeight="1">
      <c r="A49" s="37"/>
      <c r="B49" s="121" t="s">
        <v>19</v>
      </c>
      <c r="C49" s="57" t="s">
        <v>20</v>
      </c>
      <c r="D49" s="89">
        <f>36138-1</f>
        <v>36137</v>
      </c>
      <c r="E49" s="90">
        <v>20160</v>
      </c>
      <c r="F49" s="90">
        <v>20160</v>
      </c>
      <c r="G49" s="27">
        <v>20160</v>
      </c>
    </row>
    <row r="50" spans="1:7" s="5" customFormat="1" ht="15" customHeight="1">
      <c r="A50" s="123"/>
      <c r="B50" s="124" t="s">
        <v>72</v>
      </c>
      <c r="C50" s="123" t="s">
        <v>64</v>
      </c>
      <c r="D50" s="58">
        <v>0</v>
      </c>
      <c r="E50" s="83">
        <v>82</v>
      </c>
      <c r="F50" s="83">
        <v>82</v>
      </c>
      <c r="G50" s="83">
        <v>1008</v>
      </c>
    </row>
    <row r="51" spans="1:7" s="5" customFormat="1" ht="15" customHeight="1">
      <c r="A51" s="97"/>
      <c r="B51" s="98" t="s">
        <v>73</v>
      </c>
      <c r="C51" s="97" t="s">
        <v>65</v>
      </c>
      <c r="D51" s="53">
        <v>0</v>
      </c>
      <c r="E51" s="89">
        <v>15979</v>
      </c>
      <c r="F51" s="89">
        <v>15979</v>
      </c>
      <c r="G51" s="89">
        <v>15978</v>
      </c>
    </row>
    <row r="52" spans="1:7" s="122" customFormat="1" ht="15" customHeight="1">
      <c r="A52" s="37"/>
      <c r="B52" s="82" t="s">
        <v>21</v>
      </c>
      <c r="C52" s="57" t="s">
        <v>69</v>
      </c>
      <c r="D52" s="89">
        <v>200</v>
      </c>
      <c r="E52" s="90">
        <v>2000</v>
      </c>
      <c r="F52" s="89">
        <v>2000</v>
      </c>
      <c r="G52" s="27">
        <v>2000</v>
      </c>
    </row>
    <row r="53" spans="1:7" s="5" customFormat="1" ht="15" customHeight="1">
      <c r="A53" s="97"/>
      <c r="B53" s="99" t="s">
        <v>78</v>
      </c>
      <c r="C53" s="97" t="s">
        <v>70</v>
      </c>
      <c r="D53" s="53">
        <v>0</v>
      </c>
      <c r="E53" s="89">
        <v>500</v>
      </c>
      <c r="F53" s="89">
        <v>500</v>
      </c>
      <c r="G53" s="89">
        <v>500</v>
      </c>
    </row>
    <row r="54" spans="1:7" s="5" customFormat="1" ht="15" customHeight="1">
      <c r="A54" s="97"/>
      <c r="B54" s="99" t="s">
        <v>109</v>
      </c>
      <c r="C54" s="97" t="s">
        <v>85</v>
      </c>
      <c r="D54" s="53">
        <v>0</v>
      </c>
      <c r="E54" s="89">
        <v>3000</v>
      </c>
      <c r="F54" s="89">
        <v>3000</v>
      </c>
      <c r="G54" s="89">
        <v>9756</v>
      </c>
    </row>
    <row r="55" spans="1:7" ht="15" customHeight="1">
      <c r="A55" s="37"/>
      <c r="B55" s="82" t="s">
        <v>22</v>
      </c>
      <c r="C55" s="57" t="s">
        <v>23</v>
      </c>
      <c r="D55" s="83">
        <v>3000</v>
      </c>
      <c r="E55" s="58">
        <v>0</v>
      </c>
      <c r="F55" s="58">
        <v>0</v>
      </c>
      <c r="G55" s="58">
        <v>0</v>
      </c>
    </row>
    <row r="56" spans="1:7" ht="15" customHeight="1">
      <c r="A56" s="37" t="s">
        <v>8</v>
      </c>
      <c r="B56" s="52">
        <v>62</v>
      </c>
      <c r="C56" s="41" t="s">
        <v>18</v>
      </c>
      <c r="D56" s="83">
        <f t="shared" ref="D56:F56" si="5">SUM(D49:D55)</f>
        <v>39337</v>
      </c>
      <c r="E56" s="83">
        <f t="shared" si="5"/>
        <v>41721</v>
      </c>
      <c r="F56" s="83">
        <f t="shared" si="5"/>
        <v>41721</v>
      </c>
      <c r="G56" s="83">
        <v>49402</v>
      </c>
    </row>
    <row r="57" spans="1:7" s="61" customFormat="1" ht="15" customHeight="1">
      <c r="A57" s="37" t="s">
        <v>8</v>
      </c>
      <c r="B57" s="42">
        <v>2.101</v>
      </c>
      <c r="C57" s="39" t="s">
        <v>12</v>
      </c>
      <c r="D57" s="83">
        <f t="shared" ref="D57:F57" si="6">D56+D46+D28</f>
        <v>57035</v>
      </c>
      <c r="E57" s="83">
        <f t="shared" si="6"/>
        <v>61281</v>
      </c>
      <c r="F57" s="83">
        <f t="shared" si="6"/>
        <v>63488</v>
      </c>
      <c r="G57" s="83">
        <v>69034</v>
      </c>
    </row>
    <row r="58" spans="1:7" s="61" customFormat="1" ht="15" customHeight="1">
      <c r="A58" s="37"/>
      <c r="B58" s="38"/>
      <c r="C58" s="39"/>
      <c r="D58" s="51"/>
      <c r="E58" s="51"/>
      <c r="F58" s="51"/>
      <c r="G58" s="27"/>
    </row>
    <row r="59" spans="1:7" ht="15" customHeight="1">
      <c r="A59" s="37"/>
      <c r="B59" s="42">
        <v>2.1030000000000002</v>
      </c>
      <c r="C59" s="39" t="s">
        <v>24</v>
      </c>
      <c r="D59" s="24"/>
      <c r="E59" s="24"/>
      <c r="F59" s="24"/>
      <c r="G59" s="56"/>
    </row>
    <row r="60" spans="1:7" ht="15" customHeight="1">
      <c r="A60" s="37"/>
      <c r="B60" s="52">
        <v>63</v>
      </c>
      <c r="C60" s="41" t="s">
        <v>25</v>
      </c>
      <c r="D60" s="24"/>
      <c r="E60" s="24"/>
      <c r="F60" s="24"/>
      <c r="G60" s="56"/>
    </row>
    <row r="61" spans="1:7" ht="15" customHeight="1">
      <c r="A61" s="37"/>
      <c r="B61" s="84" t="s">
        <v>26</v>
      </c>
      <c r="C61" s="41" t="s">
        <v>20</v>
      </c>
      <c r="D61" s="89">
        <v>126600</v>
      </c>
      <c r="E61" s="113">
        <v>61260</v>
      </c>
      <c r="F61" s="113">
        <v>61260</v>
      </c>
      <c r="G61" s="56">
        <v>80221</v>
      </c>
    </row>
    <row r="62" spans="1:7" ht="15" customHeight="1">
      <c r="A62" s="37"/>
      <c r="B62" s="84" t="s">
        <v>54</v>
      </c>
      <c r="C62" s="41" t="s">
        <v>55</v>
      </c>
      <c r="D62" s="89">
        <f>7204</f>
        <v>7204</v>
      </c>
      <c r="E62" s="114">
        <v>7377</v>
      </c>
      <c r="F62" s="114">
        <f>7377+1589</f>
        <v>8966</v>
      </c>
      <c r="G62" s="56">
        <v>11677</v>
      </c>
    </row>
    <row r="63" spans="1:7" ht="15" customHeight="1">
      <c r="A63" s="37"/>
      <c r="B63" s="84" t="s">
        <v>88</v>
      </c>
      <c r="C63" s="41" t="s">
        <v>89</v>
      </c>
      <c r="D63" s="53">
        <v>0</v>
      </c>
      <c r="E63" s="114">
        <v>712</v>
      </c>
      <c r="F63" s="114">
        <v>712</v>
      </c>
      <c r="G63" s="89">
        <v>712</v>
      </c>
    </row>
    <row r="64" spans="1:7" s="5" customFormat="1" ht="15" customHeight="1">
      <c r="A64" s="97"/>
      <c r="B64" s="98" t="s">
        <v>79</v>
      </c>
      <c r="C64" s="97" t="s">
        <v>64</v>
      </c>
      <c r="D64" s="53">
        <v>0</v>
      </c>
      <c r="E64" s="89">
        <v>1424</v>
      </c>
      <c r="F64" s="89">
        <v>1424</v>
      </c>
      <c r="G64" s="89">
        <v>4011</v>
      </c>
    </row>
    <row r="65" spans="1:7" s="5" customFormat="1" ht="15" customHeight="1">
      <c r="A65" s="97"/>
      <c r="B65" s="98" t="s">
        <v>80</v>
      </c>
      <c r="C65" s="97" t="s">
        <v>65</v>
      </c>
      <c r="D65" s="53">
        <v>0</v>
      </c>
      <c r="E65" s="89">
        <v>79068</v>
      </c>
      <c r="F65" s="89">
        <f>79068-1589</f>
        <v>77479</v>
      </c>
      <c r="G65" s="89">
        <v>64286</v>
      </c>
    </row>
    <row r="66" spans="1:7" s="5" customFormat="1" ht="15" customHeight="1">
      <c r="A66" s="97"/>
      <c r="B66" s="98" t="s">
        <v>90</v>
      </c>
      <c r="C66" s="97" t="s">
        <v>91</v>
      </c>
      <c r="D66" s="53">
        <v>0</v>
      </c>
      <c r="E66" s="89">
        <v>1</v>
      </c>
      <c r="F66" s="89">
        <v>1</v>
      </c>
      <c r="G66" s="89">
        <v>1</v>
      </c>
    </row>
    <row r="67" spans="1:7" s="5" customFormat="1" ht="15" customHeight="1">
      <c r="A67" s="97"/>
      <c r="B67" s="98" t="s">
        <v>81</v>
      </c>
      <c r="C67" s="97" t="s">
        <v>66</v>
      </c>
      <c r="D67" s="53">
        <v>0</v>
      </c>
      <c r="E67" s="89">
        <v>1</v>
      </c>
      <c r="F67" s="89">
        <v>1</v>
      </c>
      <c r="G67" s="89">
        <v>1</v>
      </c>
    </row>
    <row r="68" spans="1:7" ht="15" customHeight="1">
      <c r="A68" s="37"/>
      <c r="B68" s="85" t="s">
        <v>27</v>
      </c>
      <c r="C68" s="41" t="s">
        <v>69</v>
      </c>
      <c r="D68" s="89">
        <v>1696</v>
      </c>
      <c r="E68" s="113">
        <v>2000</v>
      </c>
      <c r="F68" s="113">
        <v>2000</v>
      </c>
      <c r="G68" s="56">
        <v>2000</v>
      </c>
    </row>
    <row r="69" spans="1:7" ht="15" customHeight="1">
      <c r="A69" s="37"/>
      <c r="B69" s="85" t="s">
        <v>28</v>
      </c>
      <c r="C69" s="41" t="s">
        <v>29</v>
      </c>
      <c r="D69" s="89">
        <v>41075</v>
      </c>
      <c r="E69" s="90">
        <v>24903</v>
      </c>
      <c r="F69" s="90">
        <v>24903</v>
      </c>
      <c r="G69" s="27">
        <v>24903</v>
      </c>
    </row>
    <row r="70" spans="1:7" ht="15" customHeight="1">
      <c r="A70" s="37"/>
      <c r="B70" s="85" t="s">
        <v>92</v>
      </c>
      <c r="C70" s="41" t="s">
        <v>93</v>
      </c>
      <c r="D70" s="53">
        <v>0</v>
      </c>
      <c r="E70" s="89">
        <v>1</v>
      </c>
      <c r="F70" s="89">
        <v>1</v>
      </c>
      <c r="G70" s="27">
        <v>1</v>
      </c>
    </row>
    <row r="71" spans="1:7" s="5" customFormat="1" ht="15" customHeight="1">
      <c r="A71" s="97"/>
      <c r="B71" s="98" t="s">
        <v>82</v>
      </c>
      <c r="C71" s="97" t="s">
        <v>74</v>
      </c>
      <c r="D71" s="53">
        <v>0</v>
      </c>
      <c r="E71" s="89">
        <v>1</v>
      </c>
      <c r="F71" s="89">
        <v>1</v>
      </c>
      <c r="G71" s="89">
        <v>1</v>
      </c>
    </row>
    <row r="72" spans="1:7" s="5" customFormat="1" ht="15" customHeight="1">
      <c r="A72" s="97"/>
      <c r="B72" s="98" t="s">
        <v>94</v>
      </c>
      <c r="C72" s="97" t="s">
        <v>75</v>
      </c>
      <c r="D72" s="53">
        <v>0</v>
      </c>
      <c r="E72" s="89">
        <v>1</v>
      </c>
      <c r="F72" s="89">
        <v>1</v>
      </c>
      <c r="G72" s="89">
        <v>1</v>
      </c>
    </row>
    <row r="73" spans="1:7" s="5" customFormat="1" ht="15" customHeight="1">
      <c r="A73" s="97"/>
      <c r="B73" s="98" t="s">
        <v>95</v>
      </c>
      <c r="C73" s="97" t="s">
        <v>96</v>
      </c>
      <c r="D73" s="53">
        <v>0</v>
      </c>
      <c r="E73" s="89">
        <v>1</v>
      </c>
      <c r="F73" s="89">
        <v>1</v>
      </c>
      <c r="G73" s="89">
        <v>1</v>
      </c>
    </row>
    <row r="74" spans="1:7" s="5" customFormat="1" ht="15" customHeight="1">
      <c r="A74" s="97"/>
      <c r="B74" s="98" t="s">
        <v>83</v>
      </c>
      <c r="C74" s="97" t="s">
        <v>76</v>
      </c>
      <c r="D74" s="53">
        <v>0</v>
      </c>
      <c r="E74" s="89">
        <v>1</v>
      </c>
      <c r="F74" s="89">
        <v>1</v>
      </c>
      <c r="G74" s="89">
        <v>1</v>
      </c>
    </row>
    <row r="75" spans="1:7" s="5" customFormat="1" ht="15" customHeight="1">
      <c r="A75" s="97"/>
      <c r="B75" s="98" t="s">
        <v>97</v>
      </c>
      <c r="C75" s="97" t="s">
        <v>98</v>
      </c>
      <c r="D75" s="53">
        <v>0</v>
      </c>
      <c r="E75" s="89">
        <v>1</v>
      </c>
      <c r="F75" s="89">
        <v>1</v>
      </c>
      <c r="G75" s="89">
        <v>1</v>
      </c>
    </row>
    <row r="76" spans="1:7" s="5" customFormat="1" ht="15" customHeight="1">
      <c r="A76" s="97"/>
      <c r="B76" s="98" t="s">
        <v>111</v>
      </c>
      <c r="C76" s="97" t="s">
        <v>112</v>
      </c>
      <c r="D76" s="53">
        <v>0</v>
      </c>
      <c r="E76" s="53">
        <v>0</v>
      </c>
      <c r="F76" s="53">
        <v>0</v>
      </c>
      <c r="G76" s="89">
        <v>2000</v>
      </c>
    </row>
    <row r="77" spans="1:7" s="5" customFormat="1" ht="15" customHeight="1">
      <c r="A77" s="97"/>
      <c r="B77" s="99" t="s">
        <v>84</v>
      </c>
      <c r="C77" s="97" t="s">
        <v>77</v>
      </c>
      <c r="D77" s="53">
        <v>0</v>
      </c>
      <c r="E77" s="89">
        <v>1</v>
      </c>
      <c r="F77" s="89">
        <v>1</v>
      </c>
      <c r="G77" s="89">
        <v>1</v>
      </c>
    </row>
    <row r="78" spans="1:7" s="5" customFormat="1" ht="15" customHeight="1">
      <c r="A78" s="97"/>
      <c r="B78" s="99" t="s">
        <v>99</v>
      </c>
      <c r="C78" s="97" t="s">
        <v>100</v>
      </c>
      <c r="D78" s="53">
        <v>0</v>
      </c>
      <c r="E78" s="89">
        <v>1</v>
      </c>
      <c r="F78" s="89">
        <v>1</v>
      </c>
      <c r="G78" s="89">
        <v>1</v>
      </c>
    </row>
    <row r="79" spans="1:7" s="5" customFormat="1" ht="15" customHeight="1">
      <c r="A79" s="97"/>
      <c r="B79" s="99" t="s">
        <v>103</v>
      </c>
      <c r="C79" s="97" t="s">
        <v>104</v>
      </c>
      <c r="D79" s="53">
        <v>0</v>
      </c>
      <c r="E79" s="89">
        <v>1</v>
      </c>
      <c r="F79" s="89">
        <v>1</v>
      </c>
      <c r="G79" s="89">
        <v>1</v>
      </c>
    </row>
    <row r="80" spans="1:7" s="5" customFormat="1" ht="15" customHeight="1">
      <c r="A80" s="97"/>
      <c r="B80" s="99" t="s">
        <v>101</v>
      </c>
      <c r="C80" s="97" t="s">
        <v>102</v>
      </c>
      <c r="D80" s="53">
        <v>0</v>
      </c>
      <c r="E80" s="89">
        <v>1</v>
      </c>
      <c r="F80" s="89">
        <v>1</v>
      </c>
      <c r="G80" s="89">
        <v>1</v>
      </c>
    </row>
    <row r="81" spans="1:7" s="5" customFormat="1" ht="15" customHeight="1">
      <c r="A81" s="97"/>
      <c r="B81" s="99" t="s">
        <v>105</v>
      </c>
      <c r="C81" s="97" t="s">
        <v>106</v>
      </c>
      <c r="D81" s="53">
        <v>0</v>
      </c>
      <c r="E81" s="89">
        <v>1</v>
      </c>
      <c r="F81" s="89">
        <v>1</v>
      </c>
      <c r="G81" s="89">
        <v>1</v>
      </c>
    </row>
    <row r="82" spans="1:7" s="5" customFormat="1" ht="15" customHeight="1">
      <c r="A82" s="97"/>
      <c r="B82" s="99" t="s">
        <v>86</v>
      </c>
      <c r="C82" s="97" t="s">
        <v>85</v>
      </c>
      <c r="D82" s="53">
        <v>0</v>
      </c>
      <c r="E82" s="89">
        <v>13000</v>
      </c>
      <c r="F82" s="89">
        <v>13000</v>
      </c>
      <c r="G82" s="89">
        <v>13500</v>
      </c>
    </row>
    <row r="83" spans="1:7" ht="15" customHeight="1">
      <c r="A83" s="37"/>
      <c r="B83" s="85" t="s">
        <v>30</v>
      </c>
      <c r="C83" s="41" t="s">
        <v>23</v>
      </c>
      <c r="D83" s="89">
        <v>3000</v>
      </c>
      <c r="E83" s="62">
        <v>0</v>
      </c>
      <c r="F83" s="62">
        <v>0</v>
      </c>
      <c r="G83" s="53">
        <v>0</v>
      </c>
    </row>
    <row r="84" spans="1:7" ht="15" customHeight="1">
      <c r="A84" s="37" t="s">
        <v>8</v>
      </c>
      <c r="B84" s="52">
        <v>63</v>
      </c>
      <c r="C84" s="41" t="s">
        <v>25</v>
      </c>
      <c r="D84" s="81">
        <f t="shared" ref="D84" si="7">SUM(D61:D83)</f>
        <v>179575</v>
      </c>
      <c r="E84" s="81">
        <f>SUM(E61:E83)</f>
        <v>189757</v>
      </c>
      <c r="F84" s="81">
        <f>SUM(F61:F83)</f>
        <v>189757</v>
      </c>
      <c r="G84" s="81">
        <v>203323</v>
      </c>
    </row>
    <row r="85" spans="1:7" s="61" customFormat="1" ht="15" customHeight="1">
      <c r="A85" s="37" t="s">
        <v>8</v>
      </c>
      <c r="B85" s="42">
        <v>2.1030000000000002</v>
      </c>
      <c r="C85" s="39" t="s">
        <v>24</v>
      </c>
      <c r="D85" s="81">
        <f t="shared" ref="D85:F85" si="8">D84</f>
        <v>179575</v>
      </c>
      <c r="E85" s="81">
        <f t="shared" si="8"/>
        <v>189757</v>
      </c>
      <c r="F85" s="81">
        <f t="shared" si="8"/>
        <v>189757</v>
      </c>
      <c r="G85" s="81">
        <v>203323</v>
      </c>
    </row>
    <row r="86" spans="1:7" s="61" customFormat="1" ht="12" customHeight="1">
      <c r="A86" s="37"/>
      <c r="B86" s="38"/>
      <c r="C86" s="39"/>
      <c r="D86" s="51"/>
      <c r="E86" s="51"/>
      <c r="F86" s="51"/>
      <c r="G86" s="27"/>
    </row>
    <row r="87" spans="1:7" ht="15" customHeight="1">
      <c r="A87" s="37"/>
      <c r="B87" s="42">
        <v>2.1040000000000001</v>
      </c>
      <c r="C87" s="39" t="s">
        <v>31</v>
      </c>
      <c r="D87" s="24"/>
      <c r="E87" s="24"/>
      <c r="F87" s="24"/>
      <c r="G87" s="56"/>
    </row>
    <row r="88" spans="1:7" ht="15" customHeight="1">
      <c r="A88" s="37"/>
      <c r="B88" s="52">
        <v>63</v>
      </c>
      <c r="C88" s="41" t="s">
        <v>25</v>
      </c>
      <c r="D88" s="24"/>
      <c r="E88" s="24"/>
      <c r="F88" s="24"/>
      <c r="G88" s="56"/>
    </row>
    <row r="89" spans="1:7" ht="15" customHeight="1">
      <c r="A89" s="37"/>
      <c r="B89" s="84" t="s">
        <v>26</v>
      </c>
      <c r="C89" s="41" t="s">
        <v>20</v>
      </c>
      <c r="D89" s="89">
        <f>10915-1</f>
        <v>10914</v>
      </c>
      <c r="E89" s="90">
        <v>5152</v>
      </c>
      <c r="F89" s="90">
        <v>5152</v>
      </c>
      <c r="G89" s="27">
        <v>7002</v>
      </c>
    </row>
    <row r="90" spans="1:7" s="5" customFormat="1" ht="15" customHeight="1">
      <c r="A90" s="97"/>
      <c r="B90" s="98" t="s">
        <v>79</v>
      </c>
      <c r="C90" s="97" t="s">
        <v>64</v>
      </c>
      <c r="D90" s="53">
        <v>0</v>
      </c>
      <c r="E90" s="89">
        <v>119</v>
      </c>
      <c r="F90" s="89">
        <v>119</v>
      </c>
      <c r="G90" s="89">
        <v>350</v>
      </c>
    </row>
    <row r="91" spans="1:7" s="5" customFormat="1" ht="15" customHeight="1">
      <c r="A91" s="97"/>
      <c r="B91" s="98" t="s">
        <v>80</v>
      </c>
      <c r="C91" s="97" t="s">
        <v>65</v>
      </c>
      <c r="D91" s="53">
        <v>0</v>
      </c>
      <c r="E91" s="89">
        <v>6711</v>
      </c>
      <c r="F91" s="89">
        <v>6711</v>
      </c>
      <c r="G91" s="89">
        <v>5675</v>
      </c>
    </row>
    <row r="92" spans="1:7" ht="15" customHeight="1">
      <c r="A92" s="37"/>
      <c r="B92" s="84" t="s">
        <v>27</v>
      </c>
      <c r="C92" s="41" t="s">
        <v>69</v>
      </c>
      <c r="D92" s="53">
        <v>0</v>
      </c>
      <c r="E92" s="113">
        <v>100</v>
      </c>
      <c r="F92" s="114">
        <v>100</v>
      </c>
      <c r="G92" s="27">
        <v>100</v>
      </c>
    </row>
    <row r="93" spans="1:7" s="5" customFormat="1" ht="15" customHeight="1">
      <c r="A93" s="97"/>
      <c r="B93" s="99" t="s">
        <v>86</v>
      </c>
      <c r="C93" s="97" t="s">
        <v>85</v>
      </c>
      <c r="D93" s="53">
        <v>0</v>
      </c>
      <c r="E93" s="89">
        <v>1568</v>
      </c>
      <c r="F93" s="89">
        <v>1568</v>
      </c>
      <c r="G93" s="89">
        <v>1568</v>
      </c>
    </row>
    <row r="94" spans="1:7" ht="15" customHeight="1">
      <c r="A94" s="37"/>
      <c r="B94" s="84" t="s">
        <v>30</v>
      </c>
      <c r="C94" s="41" t="s">
        <v>23</v>
      </c>
      <c r="D94" s="83">
        <v>1568</v>
      </c>
      <c r="E94" s="58">
        <v>0</v>
      </c>
      <c r="F94" s="58">
        <v>0</v>
      </c>
      <c r="G94" s="58">
        <v>0</v>
      </c>
    </row>
    <row r="95" spans="1:7" ht="15" customHeight="1">
      <c r="A95" s="37" t="s">
        <v>8</v>
      </c>
      <c r="B95" s="52">
        <v>63</v>
      </c>
      <c r="C95" s="41" t="s">
        <v>25</v>
      </c>
      <c r="D95" s="83">
        <f t="shared" ref="D95:F95" si="9">SUM(D89:D94)</f>
        <v>12482</v>
      </c>
      <c r="E95" s="83">
        <f t="shared" si="9"/>
        <v>13650</v>
      </c>
      <c r="F95" s="83">
        <f t="shared" si="9"/>
        <v>13650</v>
      </c>
      <c r="G95" s="83">
        <v>14695</v>
      </c>
    </row>
    <row r="96" spans="1:7" s="61" customFormat="1" ht="15" customHeight="1">
      <c r="A96" s="59" t="s">
        <v>8</v>
      </c>
      <c r="B96" s="76">
        <v>2.1040000000000001</v>
      </c>
      <c r="C96" s="77" t="s">
        <v>31</v>
      </c>
      <c r="D96" s="81">
        <f t="shared" ref="D96:F96" si="10">D95</f>
        <v>12482</v>
      </c>
      <c r="E96" s="81">
        <f t="shared" si="10"/>
        <v>13650</v>
      </c>
      <c r="F96" s="81">
        <f t="shared" si="10"/>
        <v>13650</v>
      </c>
      <c r="G96" s="81">
        <v>14695</v>
      </c>
    </row>
    <row r="97" spans="1:7" s="61" customFormat="1" ht="15" customHeight="1">
      <c r="A97" s="37"/>
      <c r="B97" s="38"/>
      <c r="C97" s="39"/>
      <c r="D97" s="51"/>
      <c r="E97" s="51"/>
      <c r="F97" s="51"/>
      <c r="G97" s="27"/>
    </row>
    <row r="98" spans="1:7" ht="15" customHeight="1">
      <c r="A98" s="37"/>
      <c r="B98" s="42">
        <v>2.8</v>
      </c>
      <c r="C98" s="39" t="s">
        <v>32</v>
      </c>
      <c r="D98" s="24"/>
      <c r="E98" s="24"/>
      <c r="F98" s="24"/>
      <c r="G98" s="56"/>
    </row>
    <row r="99" spans="1:7" ht="27.95" customHeight="1">
      <c r="A99" s="37"/>
      <c r="B99" s="52">
        <v>64</v>
      </c>
      <c r="C99" s="41" t="s">
        <v>53</v>
      </c>
      <c r="D99" s="24"/>
      <c r="E99" s="91"/>
      <c r="F99" s="91"/>
      <c r="G99" s="27"/>
    </row>
    <row r="100" spans="1:7" ht="15" customHeight="1">
      <c r="A100" s="37"/>
      <c r="B100" s="86" t="s">
        <v>33</v>
      </c>
      <c r="C100" s="57" t="s">
        <v>34</v>
      </c>
      <c r="D100" s="89">
        <v>900</v>
      </c>
      <c r="E100" s="112">
        <v>1300</v>
      </c>
      <c r="F100" s="112">
        <v>1300</v>
      </c>
      <c r="G100" s="75">
        <v>1300</v>
      </c>
    </row>
    <row r="101" spans="1:7" ht="27.95" customHeight="1">
      <c r="A101" s="37" t="s">
        <v>8</v>
      </c>
      <c r="B101" s="52">
        <v>64</v>
      </c>
      <c r="C101" s="41" t="s">
        <v>53</v>
      </c>
      <c r="D101" s="81">
        <f t="shared" ref="D101:F101" si="11">D100</f>
        <v>900</v>
      </c>
      <c r="E101" s="81">
        <f t="shared" si="11"/>
        <v>1300</v>
      </c>
      <c r="F101" s="81">
        <f t="shared" si="11"/>
        <v>1300</v>
      </c>
      <c r="G101" s="81">
        <v>1300</v>
      </c>
    </row>
    <row r="102" spans="1:7" ht="15" customHeight="1">
      <c r="A102" s="37"/>
      <c r="B102" s="52"/>
      <c r="C102" s="41"/>
      <c r="D102" s="51"/>
      <c r="E102" s="51"/>
      <c r="F102" s="51"/>
      <c r="G102" s="27"/>
    </row>
    <row r="103" spans="1:7" ht="15" customHeight="1">
      <c r="A103" s="37"/>
      <c r="B103" s="52">
        <v>65</v>
      </c>
      <c r="C103" s="41" t="s">
        <v>35</v>
      </c>
      <c r="D103" s="51"/>
      <c r="E103" s="51"/>
      <c r="F103" s="51"/>
      <c r="G103" s="27"/>
    </row>
    <row r="104" spans="1:7" ht="15" customHeight="1">
      <c r="A104" s="37"/>
      <c r="B104" s="86" t="s">
        <v>36</v>
      </c>
      <c r="C104" s="57" t="s">
        <v>34</v>
      </c>
      <c r="D104" s="89">
        <v>900</v>
      </c>
      <c r="E104" s="113">
        <v>900</v>
      </c>
      <c r="F104" s="113">
        <v>900</v>
      </c>
      <c r="G104" s="27">
        <v>900</v>
      </c>
    </row>
    <row r="105" spans="1:7" ht="15" customHeight="1">
      <c r="A105" s="37" t="s">
        <v>8</v>
      </c>
      <c r="B105" s="52">
        <v>65</v>
      </c>
      <c r="C105" s="41" t="s">
        <v>35</v>
      </c>
      <c r="D105" s="81">
        <f t="shared" ref="D105:F105" si="12">D104</f>
        <v>900</v>
      </c>
      <c r="E105" s="81">
        <f t="shared" si="12"/>
        <v>900</v>
      </c>
      <c r="F105" s="81">
        <f t="shared" si="12"/>
        <v>900</v>
      </c>
      <c r="G105" s="81">
        <v>900</v>
      </c>
    </row>
    <row r="106" spans="1:7" ht="15" customHeight="1">
      <c r="A106" s="37" t="s">
        <v>8</v>
      </c>
      <c r="B106" s="42">
        <v>2.8</v>
      </c>
      <c r="C106" s="39" t="s">
        <v>32</v>
      </c>
      <c r="D106" s="81">
        <f t="shared" ref="D106:F106" si="13">D105+D101</f>
        <v>1800</v>
      </c>
      <c r="E106" s="115">
        <f t="shared" si="13"/>
        <v>2200</v>
      </c>
      <c r="F106" s="115">
        <f t="shared" si="13"/>
        <v>2200</v>
      </c>
      <c r="G106" s="55">
        <v>2200</v>
      </c>
    </row>
    <row r="107" spans="1:7" ht="15" customHeight="1">
      <c r="A107" s="37" t="s">
        <v>8</v>
      </c>
      <c r="B107" s="40">
        <v>2</v>
      </c>
      <c r="C107" s="41" t="s">
        <v>11</v>
      </c>
      <c r="D107" s="83">
        <f t="shared" ref="D107:F107" si="14">D106+D96+D85+D57</f>
        <v>250892</v>
      </c>
      <c r="E107" s="83">
        <f t="shared" si="14"/>
        <v>266888</v>
      </c>
      <c r="F107" s="83">
        <f t="shared" si="14"/>
        <v>269095</v>
      </c>
      <c r="G107" s="83">
        <v>289252</v>
      </c>
    </row>
    <row r="108" spans="1:7" s="61" customFormat="1" ht="15" customHeight="1">
      <c r="A108" s="37" t="s">
        <v>8</v>
      </c>
      <c r="B108" s="38">
        <v>2011</v>
      </c>
      <c r="C108" s="39" t="s">
        <v>0</v>
      </c>
      <c r="D108" s="81">
        <f t="shared" ref="D108:F108" si="15">D107</f>
        <v>250892</v>
      </c>
      <c r="E108" s="112">
        <f t="shared" si="15"/>
        <v>266888</v>
      </c>
      <c r="F108" s="112">
        <f t="shared" si="15"/>
        <v>269095</v>
      </c>
      <c r="G108" s="60">
        <v>289252</v>
      </c>
    </row>
    <row r="109" spans="1:7" s="61" customFormat="1" ht="15" customHeight="1">
      <c r="A109" s="37"/>
      <c r="B109" s="38"/>
      <c r="C109" s="41"/>
      <c r="D109" s="51"/>
      <c r="E109" s="51"/>
      <c r="F109" s="51"/>
      <c r="G109" s="27"/>
    </row>
    <row r="110" spans="1:7" s="61" customFormat="1" ht="15" customHeight="1">
      <c r="A110" s="37" t="s">
        <v>10</v>
      </c>
      <c r="B110" s="38">
        <v>2071</v>
      </c>
      <c r="C110" s="39" t="s">
        <v>61</v>
      </c>
      <c r="D110" s="63"/>
      <c r="E110" s="63"/>
      <c r="F110" s="63"/>
      <c r="G110" s="64"/>
    </row>
    <row r="111" spans="1:7" s="65" customFormat="1" ht="15" customHeight="1">
      <c r="A111" s="37"/>
      <c r="B111" s="40">
        <v>1</v>
      </c>
      <c r="C111" s="41" t="s">
        <v>44</v>
      </c>
      <c r="D111" s="63"/>
      <c r="E111" s="63"/>
      <c r="F111" s="63"/>
      <c r="G111" s="48"/>
    </row>
    <row r="112" spans="1:7" ht="15" customHeight="1">
      <c r="A112" s="37"/>
      <c r="B112" s="42">
        <v>1.111</v>
      </c>
      <c r="C112" s="39" t="s">
        <v>37</v>
      </c>
      <c r="D112" s="66"/>
      <c r="E112" s="66"/>
      <c r="F112" s="66"/>
      <c r="G112" s="64"/>
    </row>
    <row r="113" spans="1:7" ht="15" customHeight="1">
      <c r="A113" s="37"/>
      <c r="B113" s="40">
        <v>60</v>
      </c>
      <c r="C113" s="41" t="s">
        <v>42</v>
      </c>
      <c r="D113" s="66"/>
      <c r="E113" s="66"/>
      <c r="F113" s="66"/>
      <c r="G113" s="64"/>
    </row>
    <row r="114" spans="1:7" ht="15" customHeight="1">
      <c r="A114" s="37"/>
      <c r="B114" s="86" t="s">
        <v>38</v>
      </c>
      <c r="C114" s="67" t="s">
        <v>39</v>
      </c>
      <c r="D114" s="89">
        <v>26588</v>
      </c>
      <c r="E114" s="113">
        <v>26297</v>
      </c>
      <c r="F114" s="113">
        <v>26297</v>
      </c>
      <c r="G114" s="56">
        <v>28921</v>
      </c>
    </row>
    <row r="115" spans="1:7" ht="15" customHeight="1">
      <c r="A115" s="37" t="s">
        <v>8</v>
      </c>
      <c r="B115" s="40">
        <v>60</v>
      </c>
      <c r="C115" s="41" t="s">
        <v>42</v>
      </c>
      <c r="D115" s="81">
        <f t="shared" ref="D115:F118" si="16">D114</f>
        <v>26588</v>
      </c>
      <c r="E115" s="81">
        <f t="shared" si="16"/>
        <v>26297</v>
      </c>
      <c r="F115" s="81">
        <f t="shared" si="16"/>
        <v>26297</v>
      </c>
      <c r="G115" s="81">
        <v>28921</v>
      </c>
    </row>
    <row r="116" spans="1:7" ht="15" customHeight="1">
      <c r="A116" s="37" t="s">
        <v>8</v>
      </c>
      <c r="B116" s="42">
        <v>1.111</v>
      </c>
      <c r="C116" s="39" t="s">
        <v>37</v>
      </c>
      <c r="D116" s="81">
        <f t="shared" si="16"/>
        <v>26588</v>
      </c>
      <c r="E116" s="115">
        <f t="shared" si="16"/>
        <v>26297</v>
      </c>
      <c r="F116" s="115">
        <f t="shared" si="16"/>
        <v>26297</v>
      </c>
      <c r="G116" s="55">
        <v>28921</v>
      </c>
    </row>
    <row r="117" spans="1:7" ht="15" customHeight="1">
      <c r="A117" s="37" t="s">
        <v>8</v>
      </c>
      <c r="B117" s="40">
        <v>1</v>
      </c>
      <c r="C117" s="41" t="s">
        <v>44</v>
      </c>
      <c r="D117" s="81">
        <f t="shared" si="16"/>
        <v>26588</v>
      </c>
      <c r="E117" s="81">
        <f t="shared" si="16"/>
        <v>26297</v>
      </c>
      <c r="F117" s="81">
        <f t="shared" si="16"/>
        <v>26297</v>
      </c>
      <c r="G117" s="81">
        <v>28921</v>
      </c>
    </row>
    <row r="118" spans="1:7" s="65" customFormat="1" ht="15" customHeight="1">
      <c r="A118" s="37" t="s">
        <v>8</v>
      </c>
      <c r="B118" s="38">
        <v>2071</v>
      </c>
      <c r="C118" s="39" t="s">
        <v>61</v>
      </c>
      <c r="D118" s="81">
        <f t="shared" si="16"/>
        <v>26588</v>
      </c>
      <c r="E118" s="81">
        <f t="shared" si="16"/>
        <v>26297</v>
      </c>
      <c r="F118" s="81">
        <f t="shared" si="16"/>
        <v>26297</v>
      </c>
      <c r="G118" s="81">
        <v>28921</v>
      </c>
    </row>
    <row r="119" spans="1:7" s="61" customFormat="1" ht="15" customHeight="1">
      <c r="A119" s="68" t="s">
        <v>8</v>
      </c>
      <c r="B119" s="69"/>
      <c r="C119" s="70" t="s">
        <v>9</v>
      </c>
      <c r="D119" s="81">
        <f>D108+D118</f>
        <v>277480</v>
      </c>
      <c r="E119" s="112">
        <f t="shared" ref="E119:F119" si="17">E108+E118</f>
        <v>293185</v>
      </c>
      <c r="F119" s="112">
        <f t="shared" si="17"/>
        <v>295392</v>
      </c>
      <c r="G119" s="60">
        <v>318173</v>
      </c>
    </row>
    <row r="120" spans="1:7" ht="15" customHeight="1">
      <c r="A120" s="68" t="s">
        <v>8</v>
      </c>
      <c r="B120" s="71"/>
      <c r="C120" s="72" t="s">
        <v>4</v>
      </c>
      <c r="D120" s="79">
        <f t="shared" ref="D120:F120" si="18">D26+D23+D24+D25+D27</f>
        <v>7198</v>
      </c>
      <c r="E120" s="79">
        <f t="shared" si="18"/>
        <v>9060</v>
      </c>
      <c r="F120" s="79">
        <f t="shared" si="18"/>
        <v>11267</v>
      </c>
      <c r="G120" s="79">
        <v>9132</v>
      </c>
    </row>
    <row r="121" spans="1:7" ht="12.75" customHeight="1">
      <c r="A121" s="68" t="s">
        <v>8</v>
      </c>
      <c r="B121" s="71"/>
      <c r="C121" s="70" t="s">
        <v>6</v>
      </c>
      <c r="D121" s="81">
        <f t="shared" ref="D121:F121" si="19">D119-D120</f>
        <v>270282</v>
      </c>
      <c r="E121" s="81">
        <f t="shared" si="19"/>
        <v>284125</v>
      </c>
      <c r="F121" s="81">
        <f t="shared" si="19"/>
        <v>284125</v>
      </c>
      <c r="G121" s="81">
        <v>309041</v>
      </c>
    </row>
    <row r="122" spans="1:7" ht="12.75" customHeight="1">
      <c r="D122" s="51"/>
      <c r="E122" s="12"/>
      <c r="G122" s="12"/>
    </row>
    <row r="123" spans="1:7" ht="12.75" customHeight="1">
      <c r="A123" s="37" t="s">
        <v>51</v>
      </c>
      <c r="B123" s="52">
        <v>2011</v>
      </c>
      <c r="C123" s="52" t="s">
        <v>52</v>
      </c>
      <c r="D123" s="116">
        <v>69</v>
      </c>
      <c r="E123" s="73">
        <v>0</v>
      </c>
      <c r="F123" s="73">
        <v>0</v>
      </c>
      <c r="G123" s="74">
        <v>0</v>
      </c>
    </row>
    <row r="124" spans="1:7" ht="12.75" customHeight="1">
      <c r="E124" s="12"/>
      <c r="G124" s="12"/>
    </row>
    <row r="125" spans="1:7" ht="12.75" customHeight="1">
      <c r="E125" s="12"/>
      <c r="G125" s="12"/>
    </row>
    <row r="126" spans="1:7" ht="12.75" customHeight="1">
      <c r="D126" s="117"/>
      <c r="E126" s="117"/>
      <c r="F126" s="117"/>
      <c r="G126" s="12"/>
    </row>
    <row r="127" spans="1:7" s="61" customFormat="1" ht="12.75" customHeight="1">
      <c r="A127" s="36"/>
      <c r="B127" s="100"/>
      <c r="C127" s="118"/>
      <c r="D127" s="119"/>
      <c r="E127" s="119"/>
      <c r="F127" s="119"/>
      <c r="G127" s="101"/>
    </row>
    <row r="128" spans="1:7" ht="12.75" customHeight="1">
      <c r="C128" s="29"/>
      <c r="D128" s="18"/>
      <c r="E128" s="18"/>
      <c r="F128" s="18"/>
      <c r="G128" s="12"/>
    </row>
    <row r="129" spans="1:7" s="61" customFormat="1" ht="12.75" customHeight="1">
      <c r="A129" s="36"/>
      <c r="B129" s="100"/>
      <c r="C129" s="118"/>
      <c r="D129" s="120"/>
      <c r="E129" s="120"/>
      <c r="F129" s="120"/>
      <c r="G129" s="101"/>
    </row>
    <row r="130" spans="1:7" ht="12.75" customHeight="1">
      <c r="C130" s="29"/>
      <c r="D130" s="18"/>
      <c r="E130" s="18"/>
      <c r="F130" s="18"/>
      <c r="G130" s="12"/>
    </row>
    <row r="131" spans="1:7" s="61" customFormat="1" ht="12.75" customHeight="1">
      <c r="A131" s="36"/>
      <c r="B131" s="100"/>
      <c r="C131" s="118"/>
      <c r="D131" s="120"/>
      <c r="E131" s="120"/>
      <c r="F131" s="120"/>
      <c r="G131" s="101"/>
    </row>
    <row r="132" spans="1:7" s="61" customFormat="1" ht="12.75" customHeight="1">
      <c r="A132" s="36"/>
      <c r="B132" s="100"/>
      <c r="C132" s="118"/>
      <c r="D132" s="120"/>
      <c r="E132" s="120"/>
      <c r="F132" s="120"/>
      <c r="G132" s="101"/>
    </row>
    <row r="133" spans="1:7" s="61" customFormat="1" ht="12.75" customHeight="1">
      <c r="A133" s="36"/>
      <c r="B133" s="100"/>
      <c r="C133" s="118"/>
      <c r="D133" s="120"/>
      <c r="E133" s="120"/>
      <c r="F133" s="120"/>
      <c r="G133" s="101"/>
    </row>
    <row r="134" spans="1:7" s="61" customFormat="1" ht="12.75" customHeight="1">
      <c r="A134" s="36"/>
      <c r="B134" s="100"/>
      <c r="C134" s="118"/>
      <c r="D134" s="120"/>
      <c r="E134" s="120"/>
      <c r="F134" s="120"/>
      <c r="G134" s="101"/>
    </row>
    <row r="135" spans="1:7" s="61" customFormat="1" ht="12.75" customHeight="1">
      <c r="A135" s="36"/>
      <c r="B135" s="100"/>
      <c r="C135" s="118"/>
      <c r="D135" s="120"/>
      <c r="E135" s="120"/>
      <c r="F135" s="120"/>
      <c r="G135" s="101"/>
    </row>
    <row r="136" spans="1:7" s="61" customFormat="1" ht="12.75" customHeight="1">
      <c r="A136" s="36"/>
      <c r="B136" s="100"/>
      <c r="C136" s="118"/>
      <c r="D136" s="120"/>
      <c r="E136" s="120"/>
      <c r="F136" s="120"/>
      <c r="G136" s="101"/>
    </row>
    <row r="137" spans="1:7" ht="12.75" customHeight="1">
      <c r="D137" s="18"/>
      <c r="E137" s="29"/>
      <c r="F137" s="18"/>
    </row>
  </sheetData>
  <autoFilter ref="A17:G136"/>
  <mergeCells count="3">
    <mergeCell ref="A1:G1"/>
    <mergeCell ref="A2:G2"/>
    <mergeCell ref="E4:G4"/>
  </mergeCells>
  <phoneticPr fontId="2" type="noConversion"/>
  <printOptions horizontalCentered="1"/>
  <pageMargins left="0.55118110236220474" right="0.55118110236220474" top="0.74803149606299213" bottom="1.5748031496062993" header="0.51181102362204722" footer="1.1811023622047245"/>
  <pageSetup paperSize="9" scale="94" firstPageNumber="242" orientation="portrait" blackAndWhite="1" useFirstPageNumber="1" r:id="rId1"/>
  <headerFooter alignWithMargins="0">
    <oddHeader xml:space="preserve">&amp;C   </oddHeader>
    <oddFooter>&amp;C&amp;"Times New Roman,Bold"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dem24</vt:lpstr>
      <vt:lpstr>'dem24'!Charged</vt:lpstr>
      <vt:lpstr>legislaturecharged</vt:lpstr>
      <vt:lpstr>legislaturevoted</vt:lpstr>
      <vt:lpstr>'dem24'!pension</vt:lpstr>
      <vt:lpstr>'dem24'!Print_Area</vt:lpstr>
      <vt:lpstr>'dem24'!Print_Titles</vt:lpstr>
      <vt:lpstr>'dem24'!revise</vt:lpstr>
      <vt:lpstr>'dem24'!sla</vt:lpstr>
      <vt:lpstr>'dem24'!summary</vt:lpstr>
      <vt:lpstr>'dem24'!voted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Budget JA1</cp:lastModifiedBy>
  <cp:lastPrinted>2024-08-03T10:51:55Z</cp:lastPrinted>
  <dcterms:created xsi:type="dcterms:W3CDTF">2004-06-02T16:21:05Z</dcterms:created>
  <dcterms:modified xsi:type="dcterms:W3CDTF">2024-08-12T06:18:37Z</dcterms:modified>
</cp:coreProperties>
</file>