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19410" windowHeight="11010"/>
  </bookViews>
  <sheets>
    <sheet name="dem26" sheetId="4" r:id="rId1"/>
  </sheets>
  <definedNames>
    <definedName name="_xlnm._FilterDatabase" localSheetId="0" hidden="1">'dem26'!$A$18:$G$192</definedName>
    <definedName name="_Regression_Int" localSheetId="0" hidden="1">1</definedName>
    <definedName name="charged">#REF!</definedName>
    <definedName name="da">#REF!</definedName>
    <definedName name="ee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motorvehiclerevenue">'dem26'!$C$12:$F$12</definedName>
    <definedName name="nc">#REF!</definedName>
    <definedName name="ncfund">#REF!</definedName>
    <definedName name="ncrec">#REF!</definedName>
    <definedName name="ncrec1">#REF!</definedName>
    <definedName name="np" localSheetId="0">'dem26'!#REF!</definedName>
    <definedName name="oges">#REF!</definedName>
    <definedName name="pension">#REF!</definedName>
    <definedName name="_xlnm.Print_Area" localSheetId="0">'dem26'!$A$1:$G$192</definedName>
    <definedName name="_xlnm.Print_Titles" localSheetId="0">'dem26'!$15:$18</definedName>
    <definedName name="rec">#REF!</definedName>
    <definedName name="reform">#REF!</definedName>
    <definedName name="revise" localSheetId="0">'dem26'!$D$212:$F$212</definedName>
    <definedName name="sgs" localSheetId="0">'dem26'!$D$178:$G$178</definedName>
    <definedName name="socialwelfare">#REF!</definedName>
    <definedName name="spfrd">#REF!</definedName>
    <definedName name="sss">#REF!</definedName>
    <definedName name="summary" localSheetId="0">'dem26'!#REF!</definedName>
    <definedName name="tax" localSheetId="0">'dem26'!$D$126:$G$126</definedName>
    <definedName name="urbancap">#REF!</definedName>
    <definedName name="Voted" localSheetId="0">'dem26'!$C$12:$F$12</definedName>
    <definedName name="welfarecap">#REF!</definedName>
    <definedName name="Z_239EE218_578E_4317_BEED_14D5D7089E27_.wvu.FilterData" localSheetId="0" hidden="1">'dem26'!$A$1:$G$195</definedName>
    <definedName name="Z_239EE218_578E_4317_BEED_14D5D7089E27_.wvu.PrintArea" localSheetId="0" hidden="1">'dem26'!$A$1:$G$192</definedName>
    <definedName name="Z_239EE218_578E_4317_BEED_14D5D7089E27_.wvu.PrintTitles" localSheetId="0" hidden="1">'dem26'!$15:$18</definedName>
    <definedName name="Z_302A3EA3_AE96_11D5_A646_0050BA3D7AFD_.wvu.FilterData" localSheetId="0" hidden="1">'dem26'!$A$1:$G$195</definedName>
    <definedName name="Z_302A3EA3_AE96_11D5_A646_0050BA3D7AFD_.wvu.PrintArea" localSheetId="0" hidden="1">'dem26'!$A$1:$G$192</definedName>
    <definedName name="Z_302A3EA3_AE96_11D5_A646_0050BA3D7AFD_.wvu.PrintTitles" localSheetId="0" hidden="1">'dem26'!$15:$18</definedName>
    <definedName name="Z_36DBA021_0ECB_11D4_8064_004005726899_.wvu.PrintTitles" localSheetId="0" hidden="1">'dem26'!$15:$18</definedName>
    <definedName name="Z_93EBE921_AE91_11D5_8685_004005726899_.wvu.PrintTitles" localSheetId="0" hidden="1">'dem26'!$15:$18</definedName>
    <definedName name="Z_94DA79C1_0FDE_11D5_9579_000021DAEEA2_.wvu.PrintArea" localSheetId="0" hidden="1">'dem26'!$A$1:$G$192</definedName>
    <definedName name="Z_94DA79C1_0FDE_11D5_9579_000021DAEEA2_.wvu.PrintTitles" localSheetId="0" hidden="1">'dem26'!$15:$18</definedName>
    <definedName name="Z_C868F8C3_16D7_11D5_A68D_81D6213F5331_.wvu.PrintTitles" localSheetId="0" hidden="1">'dem26'!$15:$18</definedName>
    <definedName name="Z_E5DF37BD_125C_11D5_8DC4_D0F5D88B3549_.wvu.PrintArea" localSheetId="0" hidden="1">'dem26'!$A$1:$G$192</definedName>
    <definedName name="Z_E5DF37BD_125C_11D5_8DC4_D0F5D88B3549_.wvu.PrintTitles" localSheetId="0" hidden="1">'dem26'!$15:$18</definedName>
    <definedName name="Z_F8ADACC1_164E_11D6_B603_000021DAEEA2_.wvu.PrintTitles" localSheetId="0" hidden="1">'dem26'!$15:$18</definedName>
  </definedNames>
  <calcPr calcId="124519"/>
</workbook>
</file>

<file path=xl/calcChain.xml><?xml version="1.0" encoding="utf-8"?>
<calcChain xmlns="http://schemas.openxmlformats.org/spreadsheetml/2006/main">
  <c r="F57" i="4"/>
  <c r="F66" s="1"/>
  <c r="F131"/>
  <c r="F146" s="1"/>
  <c r="F92"/>
  <c r="F115"/>
  <c r="D48"/>
  <c r="D53" s="1"/>
  <c r="D40"/>
  <c r="F93"/>
  <c r="D171"/>
  <c r="E171"/>
  <c r="F171"/>
  <c r="E175"/>
  <c r="F175"/>
  <c r="D175"/>
  <c r="E167"/>
  <c r="F167"/>
  <c r="D167"/>
  <c r="F120"/>
  <c r="F116"/>
  <c r="F110"/>
  <c r="F109"/>
  <c r="F105"/>
  <c r="F187"/>
  <c r="F188" s="1"/>
  <c r="F189" s="1"/>
  <c r="F190" s="1"/>
  <c r="F191" s="1"/>
  <c r="E187"/>
  <c r="E188" s="1"/>
  <c r="E189" s="1"/>
  <c r="E190" s="1"/>
  <c r="E191" s="1"/>
  <c r="D187"/>
  <c r="D188" s="1"/>
  <c r="D189" s="1"/>
  <c r="D190" s="1"/>
  <c r="D191" s="1"/>
  <c r="F163"/>
  <c r="E163"/>
  <c r="D163"/>
  <c r="F159"/>
  <c r="E159"/>
  <c r="D159"/>
  <c r="F155"/>
  <c r="E155"/>
  <c r="D155"/>
  <c r="F151"/>
  <c r="E151"/>
  <c r="D151"/>
  <c r="E146"/>
  <c r="D146"/>
  <c r="E123"/>
  <c r="D123"/>
  <c r="E112"/>
  <c r="D112"/>
  <c r="E101"/>
  <c r="D101"/>
  <c r="F89"/>
  <c r="E89"/>
  <c r="D89"/>
  <c r="F78"/>
  <c r="E78"/>
  <c r="D78"/>
  <c r="E66"/>
  <c r="D66"/>
  <c r="F53"/>
  <c r="E53"/>
  <c r="F45"/>
  <c r="E45"/>
  <c r="D45"/>
  <c r="F37"/>
  <c r="E37"/>
  <c r="D37"/>
  <c r="F30"/>
  <c r="E30"/>
  <c r="D30"/>
  <c r="D176" l="1"/>
  <c r="D177" s="1"/>
  <c r="D178" s="1"/>
  <c r="E176"/>
  <c r="E177" s="1"/>
  <c r="E178" s="1"/>
  <c r="F176"/>
  <c r="F177" s="1"/>
  <c r="F178" s="1"/>
  <c r="D125"/>
  <c r="D126" s="1"/>
  <c r="D124"/>
  <c r="E125"/>
  <c r="E126" s="1"/>
  <c r="E124"/>
  <c r="F123"/>
  <c r="F112"/>
  <c r="F101"/>
  <c r="E12"/>
  <c r="E179" l="1"/>
  <c r="E192" s="1"/>
  <c r="D179"/>
  <c r="D192" s="1"/>
  <c r="F125"/>
  <c r="F126" s="1"/>
  <c r="F179" s="1"/>
  <c r="F192" s="1"/>
  <c r="F124"/>
  <c r="D12" l="1"/>
  <c r="F12" l="1"/>
</calcChain>
</file>

<file path=xl/sharedStrings.xml><?xml version="1.0" encoding="utf-8"?>
<sst xmlns="http://schemas.openxmlformats.org/spreadsheetml/2006/main" count="348" uniqueCount="184">
  <si>
    <t>Taxes on Vehicles</t>
  </si>
  <si>
    <t>(d) Administrative Services</t>
  </si>
  <si>
    <t>Secretariat - General Services</t>
  </si>
  <si>
    <t>Capital</t>
  </si>
  <si>
    <t>Voted</t>
  </si>
  <si>
    <t>Major /Sub-Major/Minor/Sub/Detailed Heads</t>
  </si>
  <si>
    <t>Total</t>
  </si>
  <si>
    <t>REVENUE SECTION</t>
  </si>
  <si>
    <t>M.H.</t>
  </si>
  <si>
    <t>Collection Charges</t>
  </si>
  <si>
    <t>60.00.01</t>
  </si>
  <si>
    <t>60.00.11</t>
  </si>
  <si>
    <t>60.00.13</t>
  </si>
  <si>
    <t>Office Expenses</t>
  </si>
  <si>
    <t>60.00.50</t>
  </si>
  <si>
    <t>Motor Vehicles Division</t>
  </si>
  <si>
    <t>27.00.01</t>
  </si>
  <si>
    <t>27.00.11</t>
  </si>
  <si>
    <t>27.00.13</t>
  </si>
  <si>
    <t>27.00.26</t>
  </si>
  <si>
    <t>Advertisement &amp; Publicity</t>
  </si>
  <si>
    <t>Motor Vehicles  Division</t>
  </si>
  <si>
    <t>II. Details of the estimates and the heads under which this grant will be accounted for:</t>
  </si>
  <si>
    <t>Revenue</t>
  </si>
  <si>
    <t>Salaries</t>
  </si>
  <si>
    <t>Secretariat</t>
  </si>
  <si>
    <t>A - General Services  (b) Fiscal Services</t>
  </si>
  <si>
    <t>(iii) Collection of Taxes on Commodities and Services</t>
  </si>
  <si>
    <t xml:space="preserve">Other Charges </t>
  </si>
  <si>
    <t>(In Thousands of Rupees)</t>
  </si>
  <si>
    <t>Grant for Road Safety Fund</t>
  </si>
  <si>
    <t>60.00.31</t>
  </si>
  <si>
    <t>27.00.72</t>
  </si>
  <si>
    <t>Ex-gratia Payments for the families of Deceased Drivers</t>
  </si>
  <si>
    <t>27.00.73</t>
  </si>
  <si>
    <t>Vahan &amp; Sarathi</t>
  </si>
  <si>
    <t>62.00.01</t>
  </si>
  <si>
    <t>62.00.11</t>
  </si>
  <si>
    <t>62.00.13</t>
  </si>
  <si>
    <t>63.00.01</t>
  </si>
  <si>
    <t>63.00.11</t>
  </si>
  <si>
    <t>63.00.13</t>
  </si>
  <si>
    <t>64.00.01</t>
  </si>
  <si>
    <t>64.00.11</t>
  </si>
  <si>
    <t>64.00.13</t>
  </si>
  <si>
    <t>63.00.14</t>
  </si>
  <si>
    <t>64.00.14</t>
  </si>
  <si>
    <t>Regional Transport Office at Gangtok</t>
  </si>
  <si>
    <t>00.101</t>
  </si>
  <si>
    <t>00.090</t>
  </si>
  <si>
    <t>27.00.02</t>
  </si>
  <si>
    <t>Wages</t>
  </si>
  <si>
    <t>62.00.02</t>
  </si>
  <si>
    <t>63.00.02</t>
  </si>
  <si>
    <t>64.00.02</t>
  </si>
  <si>
    <t>60.00.02</t>
  </si>
  <si>
    <t>DEMAND NO. 26</t>
  </si>
  <si>
    <t>MOTOR VEHICLES</t>
  </si>
  <si>
    <t>Actuals</t>
  </si>
  <si>
    <t>Budget 
Estimate</t>
  </si>
  <si>
    <t>Revised 
Estimate</t>
  </si>
  <si>
    <t>2022-23</t>
  </si>
  <si>
    <t>Regional Transport Office at Mangan</t>
  </si>
  <si>
    <t xml:space="preserve">Regional Transport Office at Namchi
</t>
  </si>
  <si>
    <t>60.00.51</t>
  </si>
  <si>
    <t>Chalak Welfare Board</t>
  </si>
  <si>
    <t>27.00.74</t>
  </si>
  <si>
    <t>Nirbhaya Fund- State Share</t>
  </si>
  <si>
    <t>2023-24</t>
  </si>
  <si>
    <t>Gangtok District</t>
  </si>
  <si>
    <t>Regional Transport Office</t>
  </si>
  <si>
    <t>Gyalshing District</t>
  </si>
  <si>
    <t>47</t>
  </si>
  <si>
    <t>Mangan District</t>
  </si>
  <si>
    <t>48</t>
  </si>
  <si>
    <t>Namchi</t>
  </si>
  <si>
    <t>49</t>
  </si>
  <si>
    <t>Pakyong</t>
  </si>
  <si>
    <t>50</t>
  </si>
  <si>
    <t>Soreng</t>
  </si>
  <si>
    <t>Medical Treatment</t>
  </si>
  <si>
    <t>Allowances</t>
  </si>
  <si>
    <t>Leave Travel Concession</t>
  </si>
  <si>
    <t>Domestic Travel Expenses</t>
  </si>
  <si>
    <t>Fuel and Lubricants</t>
  </si>
  <si>
    <t>Rent, Rates and Taxes for Land and Buildings</t>
  </si>
  <si>
    <t>Rent, Rates and Taxes for Land and Building</t>
  </si>
  <si>
    <t>27.00.06</t>
  </si>
  <si>
    <t>27.00.07</t>
  </si>
  <si>
    <t>27.00.08</t>
  </si>
  <si>
    <t>27.00.24</t>
  </si>
  <si>
    <t>Training Expenses</t>
  </si>
  <si>
    <t>27.00.09</t>
  </si>
  <si>
    <t>Other Revenue Expenditure</t>
  </si>
  <si>
    <t>27.00.12</t>
  </si>
  <si>
    <t>Foreign Travel Expenses</t>
  </si>
  <si>
    <t>Repair and Maintenance</t>
  </si>
  <si>
    <t>65</t>
  </si>
  <si>
    <t>65.45.01</t>
  </si>
  <si>
    <t>65.45.02</t>
  </si>
  <si>
    <t>65.45.06</t>
  </si>
  <si>
    <t>65.45.07</t>
  </si>
  <si>
    <t>65.45.11</t>
  </si>
  <si>
    <t>65.45.13</t>
  </si>
  <si>
    <t>65.45.24</t>
  </si>
  <si>
    <t>65.45.29</t>
  </si>
  <si>
    <t>65.45.49</t>
  </si>
  <si>
    <t>65.46.01</t>
  </si>
  <si>
    <t>65.46.02</t>
  </si>
  <si>
    <t>65.46.06</t>
  </si>
  <si>
    <t>65.46.07</t>
  </si>
  <si>
    <t>65.46.11</t>
  </si>
  <si>
    <t>65.46.13</t>
  </si>
  <si>
    <t>65.46.14</t>
  </si>
  <si>
    <t>65.46.24</t>
  </si>
  <si>
    <t>65.46.29</t>
  </si>
  <si>
    <t>65.47.01</t>
  </si>
  <si>
    <t>65.47.02</t>
  </si>
  <si>
    <t>65.47.06</t>
  </si>
  <si>
    <t>65.47.07</t>
  </si>
  <si>
    <t>65.47.11</t>
  </si>
  <si>
    <t>65.47.13</t>
  </si>
  <si>
    <t>65.47.24</t>
  </si>
  <si>
    <t>65.47.29</t>
  </si>
  <si>
    <t>65.48.01</t>
  </si>
  <si>
    <t>65.48.02</t>
  </si>
  <si>
    <t>65.48.06</t>
  </si>
  <si>
    <t>65.48.07</t>
  </si>
  <si>
    <t>65.48.11</t>
  </si>
  <si>
    <t>65.48.13</t>
  </si>
  <si>
    <t>65.48.14</t>
  </si>
  <si>
    <t>65.48.24</t>
  </si>
  <si>
    <t>65.48.29</t>
  </si>
  <si>
    <t>65.49.01</t>
  </si>
  <si>
    <t>65.49.02</t>
  </si>
  <si>
    <t>65.49.06</t>
  </si>
  <si>
    <t>65.49.07</t>
  </si>
  <si>
    <t>65.49.11</t>
  </si>
  <si>
    <t>65.49.13</t>
  </si>
  <si>
    <t>65.49.24</t>
  </si>
  <si>
    <t>65.49.29</t>
  </si>
  <si>
    <t>65.50.01</t>
  </si>
  <si>
    <t>65.50.02</t>
  </si>
  <si>
    <t>65.50.06</t>
  </si>
  <si>
    <t>65.50.07</t>
  </si>
  <si>
    <t>65.50.11</t>
  </si>
  <si>
    <t>65.50.13</t>
  </si>
  <si>
    <t>65.50.24</t>
  </si>
  <si>
    <t>65.50.29</t>
  </si>
  <si>
    <t>27.00.29</t>
  </si>
  <si>
    <t>Head Office Establishment</t>
  </si>
  <si>
    <t>51</t>
  </si>
  <si>
    <t>State Share Nirbhaya Fund</t>
  </si>
  <si>
    <t>52</t>
  </si>
  <si>
    <t>Road Safety Fund</t>
  </si>
  <si>
    <t>54</t>
  </si>
  <si>
    <t>44</t>
  </si>
  <si>
    <t>44.50.49</t>
  </si>
  <si>
    <t>Ex-gratia to Families of Deceased Drivers</t>
  </si>
  <si>
    <t>CAPITAL SECTION</t>
  </si>
  <si>
    <t>4070</t>
  </si>
  <si>
    <t>Capital Outlay on Other Administrative Services</t>
  </si>
  <si>
    <t>00.800</t>
  </si>
  <si>
    <t>Other Expenditure</t>
  </si>
  <si>
    <t>44.50.51</t>
  </si>
  <si>
    <t>Motor Vehicles</t>
  </si>
  <si>
    <t>44.51.49</t>
  </si>
  <si>
    <t>44.52.49</t>
  </si>
  <si>
    <t>44.54.49</t>
  </si>
  <si>
    <t>A - General Account on General Services</t>
  </si>
  <si>
    <t>Regional Transport Office at Gyalshing</t>
  </si>
  <si>
    <t>Capital Outlay on Other Administrative 
Services</t>
  </si>
  <si>
    <t>I. Estimate of the amount required in the year ending 31st March, 2025 to defray the charges in respect of Motor Vehicles</t>
  </si>
  <si>
    <t>2024-25</t>
  </si>
  <si>
    <t>55</t>
  </si>
  <si>
    <t>44.55.49</t>
  </si>
  <si>
    <t>57</t>
  </si>
  <si>
    <t>44.57.31</t>
  </si>
  <si>
    <t>Grant in Aid General</t>
  </si>
  <si>
    <t>56</t>
  </si>
  <si>
    <t>Sarathi Samman Diwas</t>
  </si>
  <si>
    <t>44.56.49</t>
  </si>
  <si>
    <t>Taxi for Best Driver</t>
  </si>
  <si>
    <t>Corpus Fund - Central Motor Vehicles Act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</si>
</sst>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00000#"/>
  </numFmts>
  <fonts count="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4" fillId="0" borderId="0" xfId="1" applyNumberFormat="1" applyFont="1" applyFill="1" applyBorder="1" applyAlignment="1" applyProtection="1">
      <alignment horizontal="right" wrapText="1"/>
    </xf>
    <xf numFmtId="0" fontId="3" fillId="0" borderId="0" xfId="2" applyFont="1" applyFill="1" applyAlignment="1">
      <alignment horizontal="left"/>
    </xf>
    <xf numFmtId="49" fontId="4" fillId="0" borderId="0" xfId="2" applyNumberFormat="1" applyFont="1" applyFill="1" applyAlignment="1">
      <alignment horizontal="right"/>
    </xf>
    <xf numFmtId="0" fontId="3" fillId="0" borderId="0" xfId="2" applyFont="1" applyFill="1"/>
    <xf numFmtId="0" fontId="4" fillId="0" borderId="0" xfId="2" applyFont="1" applyFill="1" applyAlignment="1">
      <alignment horizontal="center"/>
    </xf>
    <xf numFmtId="0" fontId="4" fillId="0" borderId="0" xfId="2" applyFont="1" applyFill="1"/>
    <xf numFmtId="49" fontId="3" fillId="0" borderId="0" xfId="2" applyNumberFormat="1" applyFont="1" applyFill="1" applyAlignment="1">
      <alignment horizontal="right"/>
    </xf>
    <xf numFmtId="0" fontId="3" fillId="0" borderId="0" xfId="2" applyFont="1" applyFill="1" applyAlignment="1">
      <alignment horizontal="right"/>
    </xf>
    <xf numFmtId="0" fontId="3" fillId="0" borderId="0" xfId="2" applyFont="1" applyFill="1" applyAlignment="1">
      <alignment horizontal="center"/>
    </xf>
    <xf numFmtId="0" fontId="3" fillId="0" borderId="0" xfId="2" applyFont="1" applyFill="1" applyAlignment="1">
      <alignment horizontal="right" vertical="top"/>
    </xf>
    <xf numFmtId="0" fontId="4" fillId="0" borderId="0" xfId="2" applyFont="1" applyFill="1" applyAlignment="1">
      <alignment horizontal="center" vertical="top"/>
    </xf>
    <xf numFmtId="0" fontId="4" fillId="0" borderId="0" xfId="3" applyFont="1" applyFill="1" applyAlignment="1">
      <alignment horizontal="center"/>
    </xf>
    <xf numFmtId="0" fontId="4" fillId="0" borderId="0" xfId="2" applyFont="1" applyFill="1" applyAlignment="1">
      <alignment horizontal="right"/>
    </xf>
    <xf numFmtId="0" fontId="3" fillId="0" borderId="1" xfId="4" applyFont="1" applyFill="1" applyBorder="1"/>
    <xf numFmtId="0" fontId="3" fillId="0" borderId="1" xfId="4" applyFont="1" applyFill="1" applyBorder="1" applyAlignment="1">
      <alignment horizontal="left"/>
    </xf>
    <xf numFmtId="0" fontId="5" fillId="0" borderId="1" xfId="4" applyFont="1" applyFill="1" applyBorder="1" applyAlignment="1">
      <alignment horizontal="right"/>
    </xf>
    <xf numFmtId="49" fontId="3" fillId="0" borderId="3" xfId="5" applyNumberFormat="1" applyFont="1" applyFill="1" applyBorder="1" applyAlignment="1">
      <alignment horizontal="right" vertical="top" wrapText="1"/>
    </xf>
    <xf numFmtId="0" fontId="3" fillId="0" borderId="0" xfId="4" applyFont="1" applyFill="1" applyAlignment="1">
      <alignment horizontal="left" vertical="top"/>
    </xf>
    <xf numFmtId="0" fontId="3" fillId="0" borderId="3" xfId="4" applyFont="1" applyFill="1" applyBorder="1" applyAlignment="1">
      <alignment horizontal="right"/>
    </xf>
    <xf numFmtId="0" fontId="3" fillId="0" borderId="0" xfId="5" applyFont="1" applyFill="1"/>
    <xf numFmtId="49" fontId="3" fillId="0" borderId="1" xfId="5" applyNumberFormat="1" applyFont="1" applyFill="1" applyBorder="1" applyAlignment="1">
      <alignment horizontal="right" vertical="top" wrapText="1"/>
    </xf>
    <xf numFmtId="0" fontId="3" fillId="0" borderId="1" xfId="4" applyFont="1" applyFill="1" applyBorder="1" applyAlignment="1">
      <alignment horizontal="right"/>
    </xf>
    <xf numFmtId="0" fontId="3" fillId="0" borderId="1" xfId="4" applyFont="1" applyFill="1" applyBorder="1" applyAlignment="1">
      <alignment vertical="center" wrapText="1"/>
    </xf>
    <xf numFmtId="0" fontId="4" fillId="0" borderId="0" xfId="2" applyFont="1" applyFill="1" applyAlignment="1">
      <alignment horizontal="left"/>
    </xf>
    <xf numFmtId="1" fontId="3" fillId="0" borderId="0" xfId="2" applyNumberFormat="1" applyFont="1" applyFill="1"/>
    <xf numFmtId="49" fontId="3" fillId="0" borderId="0" xfId="2" applyNumberFormat="1" applyFont="1" applyFill="1" applyAlignment="1">
      <alignment horizontal="right" vertical="top"/>
    </xf>
    <xf numFmtId="0" fontId="3" fillId="0" borderId="0" xfId="2" applyFont="1" applyFill="1" applyAlignment="1">
      <alignment horizontal="left" vertical="top"/>
    </xf>
    <xf numFmtId="49" fontId="3" fillId="0" borderId="0" xfId="2" applyNumberFormat="1" applyFont="1" applyFill="1" applyAlignment="1">
      <alignment horizontal="right" vertical="center"/>
    </xf>
    <xf numFmtId="0" fontId="3" fillId="0" borderId="0" xfId="2" applyFont="1" applyFill="1" applyAlignment="1">
      <alignment horizontal="left" vertical="center" wrapText="1"/>
    </xf>
    <xf numFmtId="0" fontId="3" fillId="0" borderId="0" xfId="2" applyFont="1" applyFill="1" applyAlignment="1">
      <alignment horizontal="left" wrapText="1"/>
    </xf>
    <xf numFmtId="0" fontId="3" fillId="0" borderId="0" xfId="2" applyNumberFormat="1" applyFont="1" applyFill="1" applyAlignment="1">
      <alignment horizontal="right"/>
    </xf>
    <xf numFmtId="0" fontId="3" fillId="0" borderId="0" xfId="5" applyFont="1" applyFill="1" applyAlignment="1">
      <alignment horizontal="left" vertical="top" wrapText="1"/>
    </xf>
    <xf numFmtId="0" fontId="3" fillId="0" borderId="0" xfId="5" applyFont="1" applyFill="1" applyAlignment="1">
      <alignment horizontal="right" vertical="top" wrapText="1"/>
    </xf>
    <xf numFmtId="164" fontId="3" fillId="0" borderId="0" xfId="3" applyNumberFormat="1" applyFont="1" applyFill="1" applyAlignment="1">
      <alignment horizontal="right" vertical="top"/>
    </xf>
    <xf numFmtId="0" fontId="3" fillId="0" borderId="0" xfId="3" applyNumberFormat="1" applyFont="1" applyFill="1" applyAlignment="1">
      <alignment horizontal="right" wrapText="1"/>
    </xf>
    <xf numFmtId="0" fontId="3" fillId="0" borderId="0" xfId="3" applyFont="1" applyFill="1"/>
    <xf numFmtId="0" fontId="3" fillId="0" borderId="0" xfId="3" applyFont="1" applyFill="1" applyAlignment="1">
      <alignment horizontal="left" vertical="top" wrapText="1"/>
    </xf>
    <xf numFmtId="0" fontId="3" fillId="0" borderId="2" xfId="2" applyNumberFormat="1" applyFont="1" applyFill="1" applyBorder="1"/>
    <xf numFmtId="0" fontId="3" fillId="0" borderId="0" xfId="2" applyNumberFormat="1" applyFont="1" applyFill="1" applyAlignment="1">
      <alignment horizontal="right" wrapText="1"/>
    </xf>
    <xf numFmtId="49" fontId="3" fillId="0" borderId="2" xfId="2" applyNumberFormat="1" applyFont="1" applyFill="1" applyBorder="1" applyAlignment="1">
      <alignment horizontal="right"/>
    </xf>
    <xf numFmtId="0" fontId="4" fillId="0" borderId="2" xfId="2" applyFont="1" applyFill="1" applyBorder="1" applyAlignment="1">
      <alignment horizontal="left"/>
    </xf>
    <xf numFmtId="49" fontId="3" fillId="0" borderId="3" xfId="2" applyNumberFormat="1" applyFont="1" applyFill="1" applyBorder="1" applyAlignment="1">
      <alignment horizontal="right"/>
    </xf>
    <xf numFmtId="0" fontId="4" fillId="0" borderId="3" xfId="2" applyFont="1" applyFill="1" applyBorder="1" applyAlignment="1">
      <alignment horizontal="left"/>
    </xf>
    <xf numFmtId="49" fontId="4" fillId="0" borderId="0" xfId="2" applyNumberFormat="1" applyFont="1" applyFill="1" applyAlignment="1">
      <alignment horizontal="right" vertical="top"/>
    </xf>
    <xf numFmtId="0" fontId="3" fillId="0" borderId="0" xfId="6" applyFont="1" applyFill="1" applyAlignment="1">
      <alignment horizontal="right" vertical="top"/>
    </xf>
    <xf numFmtId="0" fontId="3" fillId="0" borderId="0" xfId="6" applyFont="1" applyFill="1" applyAlignment="1">
      <alignment vertical="top" wrapText="1"/>
    </xf>
    <xf numFmtId="0" fontId="3" fillId="0" borderId="0" xfId="2" applyFont="1" applyFill="1" applyBorder="1" applyAlignment="1">
      <alignment horizontal="left" vertical="top"/>
    </xf>
    <xf numFmtId="49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/>
    <xf numFmtId="164" fontId="3" fillId="0" borderId="0" xfId="3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/>
    <xf numFmtId="49" fontId="3" fillId="0" borderId="0" xfId="2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left" vertical="center" wrapText="1"/>
    </xf>
    <xf numFmtId="0" fontId="4" fillId="0" borderId="0" xfId="2" applyFont="1" applyFill="1" applyAlignment="1">
      <alignment horizontal="left" wrapText="1"/>
    </xf>
    <xf numFmtId="0" fontId="3" fillId="0" borderId="0" xfId="2" applyNumberFormat="1" applyFont="1" applyFill="1"/>
    <xf numFmtId="43" fontId="3" fillId="0" borderId="0" xfId="1" applyFont="1" applyFill="1" applyAlignment="1" applyProtection="1">
      <alignment horizontal="right" wrapText="1"/>
    </xf>
    <xf numFmtId="43" fontId="3" fillId="0" borderId="0" xfId="1" applyFont="1" applyFill="1" applyBorder="1" applyAlignment="1" applyProtection="1">
      <alignment horizontal="right" wrapText="1"/>
    </xf>
    <xf numFmtId="43" fontId="3" fillId="0" borderId="2" xfId="1" applyFont="1" applyFill="1" applyBorder="1" applyAlignment="1" applyProtection="1">
      <alignment horizontal="right" wrapText="1"/>
    </xf>
    <xf numFmtId="43" fontId="3" fillId="0" borderId="1" xfId="1" applyFont="1" applyFill="1" applyBorder="1" applyAlignment="1" applyProtection="1">
      <alignment horizontal="right" wrapText="1"/>
    </xf>
    <xf numFmtId="43" fontId="3" fillId="0" borderId="0" xfId="1" applyFont="1" applyFill="1" applyAlignment="1">
      <alignment horizontal="right" wrapText="1"/>
    </xf>
    <xf numFmtId="43" fontId="3" fillId="0" borderId="2" xfId="1" applyFont="1" applyFill="1" applyBorder="1" applyAlignment="1">
      <alignment horizontal="right" wrapText="1"/>
    </xf>
    <xf numFmtId="43" fontId="3" fillId="0" borderId="3" xfId="1" applyFont="1" applyFill="1" applyBorder="1" applyAlignment="1" applyProtection="1">
      <alignment horizontal="right" wrapText="1"/>
    </xf>
    <xf numFmtId="0" fontId="3" fillId="0" borderId="0" xfId="2" applyFont="1" applyFill="1" applyBorder="1" applyAlignment="1">
      <alignment horizontal="center"/>
    </xf>
    <xf numFmtId="0" fontId="3" fillId="0" borderId="0" xfId="7" applyNumberFormat="1" applyFont="1" applyFill="1" applyBorder="1" applyAlignment="1" applyProtection="1">
      <alignment horizontal="right" wrapText="1"/>
    </xf>
    <xf numFmtId="43" fontId="3" fillId="0" borderId="0" xfId="1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1" fontId="4" fillId="0" borderId="0" xfId="2" applyNumberFormat="1" applyFont="1" applyFill="1" applyAlignment="1">
      <alignment horizontal="center"/>
    </xf>
    <xf numFmtId="0" fontId="3" fillId="0" borderId="0" xfId="4" applyFont="1" applyFill="1" applyBorder="1" applyAlignment="1" applyProtection="1"/>
    <xf numFmtId="0" fontId="1" fillId="0" borderId="0" xfId="0" applyFont="1" applyFill="1" applyAlignment="1"/>
    <xf numFmtId="0" fontId="3" fillId="0" borderId="0" xfId="4" applyNumberFormat="1" applyFont="1" applyFill="1" applyBorder="1" applyAlignment="1" applyProtection="1">
      <alignment horizontal="right" vertical="center"/>
    </xf>
    <xf numFmtId="0" fontId="3" fillId="0" borderId="0" xfId="5" applyFont="1" applyFill="1" applyBorder="1" applyProtection="1"/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0" xfId="5" applyNumberFormat="1" applyFont="1" applyFill="1" applyAlignment="1">
      <alignment horizontal="right"/>
    </xf>
    <xf numFmtId="0" fontId="3" fillId="0" borderId="0" xfId="2" applyNumberFormat="1" applyFont="1" applyFill="1" applyBorder="1" applyAlignment="1">
      <alignment horizontal="right" wrapText="1"/>
    </xf>
    <xf numFmtId="0" fontId="3" fillId="0" borderId="0" xfId="2" applyFont="1" applyFill="1" applyAlignment="1">
      <alignment horizontal="left" vertical="top" wrapText="1"/>
    </xf>
    <xf numFmtId="0" fontId="3" fillId="0" borderId="3" xfId="4" applyFont="1" applyFill="1" applyBorder="1" applyAlignment="1">
      <alignment horizontal="right" vertical="top" wrapText="1"/>
    </xf>
    <xf numFmtId="49" fontId="3" fillId="0" borderId="1" xfId="2" applyNumberFormat="1" applyFont="1" applyFill="1" applyBorder="1" applyAlignment="1">
      <alignment horizontal="right" vertical="top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left"/>
    </xf>
    <xf numFmtId="49" fontId="3" fillId="0" borderId="1" xfId="2" applyNumberFormat="1" applyFont="1" applyFill="1" applyBorder="1" applyAlignment="1">
      <alignment horizontal="right"/>
    </xf>
    <xf numFmtId="1" fontId="4" fillId="0" borderId="0" xfId="2" applyNumberFormat="1" applyFont="1" applyFill="1" applyAlignment="1">
      <alignment horizontal="right"/>
    </xf>
    <xf numFmtId="0" fontId="3" fillId="0" borderId="3" xfId="5" applyFont="1" applyFill="1" applyBorder="1" applyAlignment="1">
      <alignment horizontal="center" vertical="top" wrapText="1"/>
    </xf>
    <xf numFmtId="0" fontId="3" fillId="0" borderId="0" xfId="5" applyFont="1" applyFill="1" applyBorder="1" applyAlignment="1" applyProtection="1">
      <alignment horizontal="center" vertical="top" wrapText="1"/>
    </xf>
    <xf numFmtId="0" fontId="3" fillId="0" borderId="1" xfId="5" applyFont="1" applyFill="1" applyBorder="1" applyAlignment="1">
      <alignment horizontal="center" vertical="top" wrapText="1"/>
    </xf>
    <xf numFmtId="0" fontId="3" fillId="0" borderId="0" xfId="2" applyFont="1" applyFill="1" applyAlignment="1">
      <alignment horizontal="center" vertical="top"/>
    </xf>
    <xf numFmtId="0" fontId="3" fillId="0" borderId="0" xfId="2" applyFont="1" applyFill="1" applyBorder="1" applyAlignment="1">
      <alignment horizontal="center" vertical="top"/>
    </xf>
    <xf numFmtId="0" fontId="3" fillId="0" borderId="1" xfId="2" applyFont="1" applyFill="1" applyBorder="1" applyAlignment="1">
      <alignment horizontal="center" vertical="top"/>
    </xf>
    <xf numFmtId="0" fontId="3" fillId="0" borderId="0" xfId="5" applyFont="1" applyFill="1" applyAlignment="1">
      <alignment horizontal="center" vertical="top" wrapText="1"/>
    </xf>
    <xf numFmtId="0" fontId="3" fillId="0" borderId="0" xfId="3" applyFont="1" applyFill="1" applyAlignment="1">
      <alignment horizontal="center" vertical="top"/>
    </xf>
    <xf numFmtId="0" fontId="3" fillId="0" borderId="0" xfId="3" applyFont="1" applyFill="1" applyBorder="1" applyAlignment="1">
      <alignment horizontal="center" vertical="top"/>
    </xf>
    <xf numFmtId="0" fontId="3" fillId="0" borderId="1" xfId="2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0" fontId="3" fillId="0" borderId="0" xfId="5" applyFont="1" applyFill="1" applyAlignment="1" applyProtection="1">
      <alignment horizontal="right" vertical="top"/>
    </xf>
    <xf numFmtId="0" fontId="3" fillId="0" borderId="3" xfId="4" applyFont="1" applyFill="1" applyBorder="1" applyAlignment="1">
      <alignment horizontal="right" vertical="top" wrapText="1"/>
    </xf>
    <xf numFmtId="0" fontId="3" fillId="0" borderId="0" xfId="2" applyFont="1" applyFill="1" applyAlignment="1">
      <alignment horizontal="left" vertical="top" wrapText="1"/>
    </xf>
  </cellXfs>
  <cellStyles count="8">
    <cellStyle name="Comma" xfId="1" builtinId="3"/>
    <cellStyle name="Comma 10" xfId="7"/>
    <cellStyle name="Normal" xfId="0" builtinId="0"/>
    <cellStyle name="Normal_budget 2004-05_2.6.04" xfId="2"/>
    <cellStyle name="Normal_BUDGET FOR  03-04" xfId="3"/>
    <cellStyle name="Normal_BUDGET-2000" xfId="4"/>
    <cellStyle name="Normal_budgetDocNIC02-03" xfId="5"/>
    <cellStyle name="Normal_DEMAND17" xfId="6"/>
  </cellStyles>
  <dxfs count="0"/>
  <tableStyles count="0" defaultTableStyle="TableStyleMedium9" defaultPivotStyle="PivotStyleLight16"/>
  <colors>
    <mruColors>
      <color rgb="FFFF0066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77" transitionEvaluation="1" codeName="Sheet17">
    <tabColor rgb="FFC00000"/>
  </sheetPr>
  <dimension ref="A1:G212"/>
  <sheetViews>
    <sheetView tabSelected="1" view="pageBreakPreview" topLeftCell="A177" zoomScale="115" zoomScaleSheetLayoutView="115" workbookViewId="0">
      <selection activeCell="M206" sqref="M206"/>
    </sheetView>
  </sheetViews>
  <sheetFormatPr defaultColWidth="11" defaultRowHeight="12.75"/>
  <cols>
    <col min="1" max="1" width="6.42578125" style="13" customWidth="1"/>
    <col min="2" max="2" width="8.28515625" style="11" customWidth="1"/>
    <col min="3" max="3" width="40.7109375" style="8" customWidth="1"/>
    <col min="4" max="7" width="10.7109375" style="8" customWidth="1"/>
    <col min="8" max="16384" width="11" style="8"/>
  </cols>
  <sheetData>
    <row r="1" spans="1:7" ht="13.7" customHeight="1">
      <c r="B1" s="7"/>
      <c r="D1" s="9" t="s">
        <v>56</v>
      </c>
      <c r="F1" s="10"/>
      <c r="G1" s="10"/>
    </row>
    <row r="2" spans="1:7" ht="13.7" customHeight="1">
      <c r="B2" s="7"/>
      <c r="D2" s="9" t="s">
        <v>57</v>
      </c>
      <c r="F2" s="10"/>
      <c r="G2" s="10"/>
    </row>
    <row r="3" spans="1:7" ht="11.1" customHeight="1">
      <c r="C3" s="9"/>
      <c r="D3" s="9"/>
      <c r="F3" s="9"/>
      <c r="G3" s="9"/>
    </row>
    <row r="4" spans="1:7" ht="13.7" customHeight="1">
      <c r="C4" s="12" t="s">
        <v>26</v>
      </c>
      <c r="D4" s="13"/>
      <c r="F4" s="9"/>
      <c r="G4" s="9"/>
    </row>
    <row r="5" spans="1:7" ht="13.7" customHeight="1">
      <c r="C5" s="12" t="s">
        <v>27</v>
      </c>
      <c r="D5" s="9">
        <v>2041</v>
      </c>
      <c r="E5" s="6" t="s">
        <v>0</v>
      </c>
      <c r="F5" s="9"/>
      <c r="G5" s="9"/>
    </row>
    <row r="6" spans="1:7" ht="13.7" customHeight="1">
      <c r="C6" s="12" t="s">
        <v>1</v>
      </c>
      <c r="D6" s="9">
        <v>2052</v>
      </c>
      <c r="E6" s="6" t="s">
        <v>2</v>
      </c>
      <c r="F6" s="9"/>
      <c r="G6" s="9"/>
    </row>
    <row r="7" spans="1:7" ht="25.5" customHeight="1">
      <c r="C7" s="14" t="s">
        <v>169</v>
      </c>
      <c r="D7" s="15">
        <v>4070</v>
      </c>
      <c r="E7" s="106" t="s">
        <v>161</v>
      </c>
      <c r="F7" s="106"/>
      <c r="G7" s="106"/>
    </row>
    <row r="8" spans="1:7" ht="7.5" customHeight="1">
      <c r="C8" s="9"/>
      <c r="E8" s="6"/>
      <c r="F8" s="9"/>
      <c r="G8" s="9"/>
    </row>
    <row r="9" spans="1:7" ht="13.7" customHeight="1">
      <c r="A9" s="13" t="s">
        <v>172</v>
      </c>
      <c r="E9" s="13"/>
      <c r="F9" s="13"/>
      <c r="G9" s="13"/>
    </row>
    <row r="10" spans="1:7" ht="11.1" customHeight="1">
      <c r="E10" s="13"/>
      <c r="F10" s="13"/>
      <c r="G10" s="13"/>
    </row>
    <row r="11" spans="1:7" ht="13.7" customHeight="1">
      <c r="D11" s="16" t="s">
        <v>23</v>
      </c>
      <c r="E11" s="16" t="s">
        <v>3</v>
      </c>
      <c r="F11" s="16" t="s">
        <v>6</v>
      </c>
    </row>
    <row r="12" spans="1:7" ht="13.7" customHeight="1">
      <c r="C12" s="17" t="s">
        <v>4</v>
      </c>
      <c r="D12" s="9">
        <f>G179</f>
        <v>227554</v>
      </c>
      <c r="E12" s="74">
        <f>G191</f>
        <v>6828</v>
      </c>
      <c r="F12" s="9">
        <f>SUM(D12:E12)</f>
        <v>234382</v>
      </c>
    </row>
    <row r="13" spans="1:7" ht="11.1" customHeight="1">
      <c r="D13" s="17"/>
      <c r="E13" s="9"/>
    </row>
    <row r="14" spans="1:7" ht="13.7" customHeight="1">
      <c r="A14" s="13" t="s">
        <v>22</v>
      </c>
    </row>
    <row r="15" spans="1:7" ht="14.25" customHeight="1">
      <c r="C15" s="18"/>
      <c r="D15" s="18"/>
      <c r="E15" s="18"/>
      <c r="F15" s="18"/>
      <c r="G15" s="20" t="s">
        <v>29</v>
      </c>
    </row>
    <row r="16" spans="1:7" s="24" customFormat="1" ht="25.5">
      <c r="A16" s="92"/>
      <c r="B16" s="21"/>
      <c r="C16" s="22"/>
      <c r="D16" s="23" t="s">
        <v>58</v>
      </c>
      <c r="E16" s="86" t="s">
        <v>59</v>
      </c>
      <c r="F16" s="86" t="s">
        <v>60</v>
      </c>
      <c r="G16" s="105" t="s">
        <v>59</v>
      </c>
    </row>
    <row r="17" spans="1:7" s="78" customFormat="1">
      <c r="A17" s="93"/>
      <c r="B17" s="75" t="s">
        <v>5</v>
      </c>
      <c r="C17" s="76"/>
      <c r="D17" s="77" t="s">
        <v>61</v>
      </c>
      <c r="E17" s="77" t="s">
        <v>68</v>
      </c>
      <c r="F17" s="77" t="s">
        <v>68</v>
      </c>
      <c r="G17" s="104" t="s">
        <v>173</v>
      </c>
    </row>
    <row r="18" spans="1:7" s="24" customFormat="1" ht="6.75" customHeight="1">
      <c r="A18" s="94"/>
      <c r="B18" s="25"/>
      <c r="C18" s="19"/>
      <c r="D18" s="26"/>
      <c r="E18" s="26"/>
      <c r="F18" s="26"/>
      <c r="G18" s="27"/>
    </row>
    <row r="19" spans="1:7" ht="14.1" customHeight="1">
      <c r="C19" s="28" t="s">
        <v>7</v>
      </c>
      <c r="G19" s="29"/>
    </row>
    <row r="20" spans="1:7" ht="14.1" customHeight="1">
      <c r="A20" s="13" t="s">
        <v>8</v>
      </c>
      <c r="B20" s="7">
        <v>2041</v>
      </c>
      <c r="C20" s="28" t="s">
        <v>0</v>
      </c>
      <c r="G20" s="29"/>
    </row>
    <row r="21" spans="1:7" ht="14.1" customHeight="1">
      <c r="B21" s="7" t="s">
        <v>48</v>
      </c>
      <c r="C21" s="28" t="s">
        <v>9</v>
      </c>
      <c r="G21" s="29"/>
    </row>
    <row r="22" spans="1:7" ht="14.1" customHeight="1">
      <c r="B22" s="30">
        <v>60</v>
      </c>
      <c r="C22" s="85" t="s">
        <v>47</v>
      </c>
      <c r="G22" s="29"/>
    </row>
    <row r="23" spans="1:7" ht="14.1" customHeight="1">
      <c r="B23" s="11" t="s">
        <v>10</v>
      </c>
      <c r="C23" s="6" t="s">
        <v>24</v>
      </c>
      <c r="D23" s="79">
        <v>44406</v>
      </c>
      <c r="E23" s="63">
        <v>0</v>
      </c>
      <c r="F23" s="63">
        <v>0</v>
      </c>
      <c r="G23" s="63">
        <v>0</v>
      </c>
    </row>
    <row r="24" spans="1:7" ht="14.1" customHeight="1">
      <c r="B24" s="11" t="s">
        <v>55</v>
      </c>
      <c r="C24" s="6" t="s">
        <v>51</v>
      </c>
      <c r="D24" s="79">
        <v>7717</v>
      </c>
      <c r="E24" s="63">
        <v>0</v>
      </c>
      <c r="F24" s="63">
        <v>0</v>
      </c>
      <c r="G24" s="63">
        <v>0</v>
      </c>
    </row>
    <row r="25" spans="1:7" ht="14.1" customHeight="1">
      <c r="B25" s="11" t="s">
        <v>11</v>
      </c>
      <c r="C25" s="6" t="s">
        <v>83</v>
      </c>
      <c r="D25" s="79">
        <v>160</v>
      </c>
      <c r="E25" s="63">
        <v>0</v>
      </c>
      <c r="F25" s="63">
        <v>0</v>
      </c>
      <c r="G25" s="63">
        <v>0</v>
      </c>
    </row>
    <row r="26" spans="1:7" ht="14.1" customHeight="1">
      <c r="B26" s="11" t="s">
        <v>12</v>
      </c>
      <c r="C26" s="6" t="s">
        <v>13</v>
      </c>
      <c r="D26" s="79">
        <v>1078</v>
      </c>
      <c r="E26" s="63">
        <v>0</v>
      </c>
      <c r="F26" s="63">
        <v>0</v>
      </c>
      <c r="G26" s="63">
        <v>0</v>
      </c>
    </row>
    <row r="27" spans="1:7" ht="14.1" customHeight="1">
      <c r="B27" s="11" t="s">
        <v>31</v>
      </c>
      <c r="C27" s="6" t="s">
        <v>30</v>
      </c>
      <c r="D27" s="79">
        <v>1390</v>
      </c>
      <c r="E27" s="64">
        <v>0</v>
      </c>
      <c r="F27" s="64">
        <v>0</v>
      </c>
      <c r="G27" s="64">
        <v>0</v>
      </c>
    </row>
    <row r="28" spans="1:7" ht="14.1" customHeight="1">
      <c r="B28" s="11" t="s">
        <v>14</v>
      </c>
      <c r="C28" s="6" t="s">
        <v>28</v>
      </c>
      <c r="D28" s="79">
        <v>2207</v>
      </c>
      <c r="E28" s="64">
        <v>0</v>
      </c>
      <c r="F28" s="64">
        <v>0</v>
      </c>
      <c r="G28" s="64">
        <v>0</v>
      </c>
    </row>
    <row r="29" spans="1:7" ht="14.1" customHeight="1">
      <c r="B29" s="11" t="s">
        <v>64</v>
      </c>
      <c r="C29" s="6" t="s">
        <v>65</v>
      </c>
      <c r="D29" s="79">
        <v>6852</v>
      </c>
      <c r="E29" s="64">
        <v>0</v>
      </c>
      <c r="F29" s="64">
        <v>0</v>
      </c>
      <c r="G29" s="64">
        <v>0</v>
      </c>
    </row>
    <row r="30" spans="1:7" ht="14.1" customHeight="1">
      <c r="A30" s="95" t="s">
        <v>6</v>
      </c>
      <c r="B30" s="32">
        <v>60</v>
      </c>
      <c r="C30" s="33" t="s">
        <v>47</v>
      </c>
      <c r="D30" s="2">
        <f t="shared" ref="D30:F30" si="0">SUM(D23:D29)</f>
        <v>63810</v>
      </c>
      <c r="E30" s="65">
        <f t="shared" si="0"/>
        <v>0</v>
      </c>
      <c r="F30" s="65">
        <f t="shared" si="0"/>
        <v>0</v>
      </c>
      <c r="G30" s="65">
        <v>0</v>
      </c>
    </row>
    <row r="31" spans="1:7" ht="14.1" customHeight="1">
      <c r="C31" s="6"/>
      <c r="D31" s="35"/>
      <c r="E31" s="35"/>
      <c r="F31" s="35"/>
      <c r="G31" s="35"/>
    </row>
    <row r="32" spans="1:7" ht="14.1" customHeight="1">
      <c r="A32" s="95"/>
      <c r="B32" s="30">
        <v>62</v>
      </c>
      <c r="C32" s="34" t="s">
        <v>62</v>
      </c>
      <c r="D32" s="1"/>
      <c r="E32" s="1"/>
      <c r="F32" s="1"/>
      <c r="G32" s="43"/>
    </row>
    <row r="33" spans="1:7" ht="14.1" customHeight="1">
      <c r="A33" s="95"/>
      <c r="B33" s="11" t="s">
        <v>36</v>
      </c>
      <c r="C33" s="6" t="s">
        <v>24</v>
      </c>
      <c r="D33" s="1">
        <v>5860</v>
      </c>
      <c r="E33" s="64">
        <v>0</v>
      </c>
      <c r="F33" s="64">
        <v>0</v>
      </c>
      <c r="G33" s="64">
        <v>0</v>
      </c>
    </row>
    <row r="34" spans="1:7" ht="14.1" customHeight="1">
      <c r="A34" s="95"/>
      <c r="B34" s="11" t="s">
        <v>52</v>
      </c>
      <c r="C34" s="6" t="s">
        <v>51</v>
      </c>
      <c r="D34" s="1">
        <v>1114</v>
      </c>
      <c r="E34" s="64">
        <v>0</v>
      </c>
      <c r="F34" s="64">
        <v>0</v>
      </c>
      <c r="G34" s="64">
        <v>0</v>
      </c>
    </row>
    <row r="35" spans="1:7" ht="14.1" customHeight="1">
      <c r="A35" s="95"/>
      <c r="B35" s="11" t="s">
        <v>37</v>
      </c>
      <c r="C35" s="6" t="s">
        <v>83</v>
      </c>
      <c r="D35" s="1">
        <v>124</v>
      </c>
      <c r="E35" s="64">
        <v>0</v>
      </c>
      <c r="F35" s="64">
        <v>0</v>
      </c>
      <c r="G35" s="64">
        <v>0</v>
      </c>
    </row>
    <row r="36" spans="1:7" ht="14.1" customHeight="1">
      <c r="A36" s="95"/>
      <c r="B36" s="11" t="s">
        <v>38</v>
      </c>
      <c r="C36" s="6" t="s">
        <v>13</v>
      </c>
      <c r="D36" s="1">
        <v>322</v>
      </c>
      <c r="E36" s="64">
        <v>0</v>
      </c>
      <c r="F36" s="64">
        <v>0</v>
      </c>
      <c r="G36" s="64">
        <v>0</v>
      </c>
    </row>
    <row r="37" spans="1:7" ht="14.1" customHeight="1">
      <c r="A37" s="95" t="s">
        <v>6</v>
      </c>
      <c r="B37" s="30">
        <v>62</v>
      </c>
      <c r="C37" s="34" t="s">
        <v>62</v>
      </c>
      <c r="D37" s="2">
        <f t="shared" ref="D37:F37" si="1">SUM(D33:D36)</f>
        <v>7420</v>
      </c>
      <c r="E37" s="65">
        <f t="shared" si="1"/>
        <v>0</v>
      </c>
      <c r="F37" s="65">
        <f t="shared" si="1"/>
        <v>0</v>
      </c>
      <c r="G37" s="65">
        <v>0</v>
      </c>
    </row>
    <row r="38" spans="1:7" ht="14.1" customHeight="1">
      <c r="A38" s="95"/>
      <c r="B38" s="30"/>
      <c r="C38" s="34"/>
      <c r="D38" s="1"/>
      <c r="E38" s="1"/>
      <c r="F38" s="1"/>
      <c r="G38" s="43"/>
    </row>
    <row r="39" spans="1:7" ht="14.1" customHeight="1">
      <c r="A39" s="95"/>
      <c r="B39" s="30">
        <v>63</v>
      </c>
      <c r="C39" s="85" t="s">
        <v>63</v>
      </c>
      <c r="D39" s="1"/>
      <c r="E39" s="1"/>
      <c r="F39" s="1"/>
      <c r="G39" s="43"/>
    </row>
    <row r="40" spans="1:7" ht="14.1" customHeight="1">
      <c r="A40" s="95"/>
      <c r="B40" s="11" t="s">
        <v>39</v>
      </c>
      <c r="C40" s="6" t="s">
        <v>24</v>
      </c>
      <c r="D40" s="1">
        <f>27853+1</f>
        <v>27854</v>
      </c>
      <c r="E40" s="64">
        <v>0</v>
      </c>
      <c r="F40" s="64">
        <v>0</v>
      </c>
      <c r="G40" s="64">
        <v>0</v>
      </c>
    </row>
    <row r="41" spans="1:7" ht="14.1" customHeight="1">
      <c r="A41" s="95"/>
      <c r="B41" s="11" t="s">
        <v>53</v>
      </c>
      <c r="C41" s="6" t="s">
        <v>51</v>
      </c>
      <c r="D41" s="1">
        <v>4378</v>
      </c>
      <c r="E41" s="64">
        <v>0</v>
      </c>
      <c r="F41" s="64">
        <v>0</v>
      </c>
      <c r="G41" s="64">
        <v>0</v>
      </c>
    </row>
    <row r="42" spans="1:7" ht="14.1" customHeight="1">
      <c r="A42" s="95"/>
      <c r="B42" s="11" t="s">
        <v>40</v>
      </c>
      <c r="C42" s="6" t="s">
        <v>83</v>
      </c>
      <c r="D42" s="1">
        <v>165</v>
      </c>
      <c r="E42" s="64">
        <v>0</v>
      </c>
      <c r="F42" s="64">
        <v>0</v>
      </c>
      <c r="G42" s="64">
        <v>0</v>
      </c>
    </row>
    <row r="43" spans="1:7" ht="14.1" customHeight="1">
      <c r="A43" s="95"/>
      <c r="B43" s="11" t="s">
        <v>41</v>
      </c>
      <c r="C43" s="6" t="s">
        <v>13</v>
      </c>
      <c r="D43" s="1">
        <v>432</v>
      </c>
      <c r="E43" s="64">
        <v>0</v>
      </c>
      <c r="F43" s="64">
        <v>0</v>
      </c>
      <c r="G43" s="64">
        <v>0</v>
      </c>
    </row>
    <row r="44" spans="1:7" ht="14.1" customHeight="1">
      <c r="A44" s="95"/>
      <c r="B44" s="11" t="s">
        <v>45</v>
      </c>
      <c r="C44" s="6" t="s">
        <v>85</v>
      </c>
      <c r="D44" s="1">
        <v>89</v>
      </c>
      <c r="E44" s="64">
        <v>0</v>
      </c>
      <c r="F44" s="64">
        <v>0</v>
      </c>
      <c r="G44" s="64">
        <v>0</v>
      </c>
    </row>
    <row r="45" spans="1:7" ht="14.1" customHeight="1">
      <c r="A45" s="95" t="s">
        <v>6</v>
      </c>
      <c r="B45" s="30">
        <v>63</v>
      </c>
      <c r="C45" s="85" t="s">
        <v>63</v>
      </c>
      <c r="D45" s="2">
        <f t="shared" ref="D45:F45" si="2">SUM(D40:D44)</f>
        <v>32918</v>
      </c>
      <c r="E45" s="65">
        <f t="shared" si="2"/>
        <v>0</v>
      </c>
      <c r="F45" s="65">
        <f t="shared" si="2"/>
        <v>0</v>
      </c>
      <c r="G45" s="65">
        <v>0</v>
      </c>
    </row>
    <row r="46" spans="1:7" ht="14.1" customHeight="1">
      <c r="A46" s="95"/>
      <c r="B46" s="30"/>
      <c r="C46" s="34"/>
      <c r="D46" s="1"/>
      <c r="E46" s="1"/>
      <c r="F46" s="1"/>
      <c r="G46" s="43"/>
    </row>
    <row r="47" spans="1:7" ht="14.1" customHeight="1">
      <c r="A47" s="95"/>
      <c r="B47" s="30">
        <v>64</v>
      </c>
      <c r="C47" s="85" t="s">
        <v>170</v>
      </c>
      <c r="D47" s="1"/>
      <c r="E47" s="1"/>
      <c r="F47" s="1"/>
      <c r="G47" s="43"/>
    </row>
    <row r="48" spans="1:7" ht="14.1" customHeight="1">
      <c r="A48" s="95"/>
      <c r="B48" s="11" t="s">
        <v>42</v>
      </c>
      <c r="C48" s="6" t="s">
        <v>24</v>
      </c>
      <c r="D48" s="1">
        <f>16083+1</f>
        <v>16084</v>
      </c>
      <c r="E48" s="64">
        <v>0</v>
      </c>
      <c r="F48" s="64">
        <v>0</v>
      </c>
      <c r="G48" s="64">
        <v>0</v>
      </c>
    </row>
    <row r="49" spans="1:7" ht="14.1" customHeight="1">
      <c r="A49" s="95"/>
      <c r="B49" s="11" t="s">
        <v>54</v>
      </c>
      <c r="C49" s="6" t="s">
        <v>51</v>
      </c>
      <c r="D49" s="1">
        <v>3408</v>
      </c>
      <c r="E49" s="64">
        <v>0</v>
      </c>
      <c r="F49" s="64">
        <v>0</v>
      </c>
      <c r="G49" s="64">
        <v>0</v>
      </c>
    </row>
    <row r="50" spans="1:7" s="54" customFormat="1" ht="14.1" customHeight="1">
      <c r="A50" s="96"/>
      <c r="B50" s="52" t="s">
        <v>43</v>
      </c>
      <c r="C50" s="53" t="s">
        <v>83</v>
      </c>
      <c r="D50" s="1">
        <v>165</v>
      </c>
      <c r="E50" s="64">
        <v>0</v>
      </c>
      <c r="F50" s="64">
        <v>0</v>
      </c>
      <c r="G50" s="64">
        <v>0</v>
      </c>
    </row>
    <row r="51" spans="1:7" s="54" customFormat="1" ht="14.1" customHeight="1">
      <c r="A51" s="96"/>
      <c r="B51" s="52" t="s">
        <v>44</v>
      </c>
      <c r="C51" s="53" t="s">
        <v>13</v>
      </c>
      <c r="D51" s="1">
        <v>316</v>
      </c>
      <c r="E51" s="64">
        <v>0</v>
      </c>
      <c r="F51" s="64">
        <v>0</v>
      </c>
      <c r="G51" s="64">
        <v>0</v>
      </c>
    </row>
    <row r="52" spans="1:7" ht="14.1" customHeight="1">
      <c r="A52" s="96"/>
      <c r="B52" s="52" t="s">
        <v>46</v>
      </c>
      <c r="C52" s="53" t="s">
        <v>86</v>
      </c>
      <c r="D52" s="3">
        <v>27</v>
      </c>
      <c r="E52" s="66">
        <v>0</v>
      </c>
      <c r="F52" s="66">
        <v>0</v>
      </c>
      <c r="G52" s="66">
        <v>0</v>
      </c>
    </row>
    <row r="53" spans="1:7" ht="14.1" customHeight="1">
      <c r="A53" s="97" t="s">
        <v>6</v>
      </c>
      <c r="B53" s="87">
        <v>64</v>
      </c>
      <c r="C53" s="88" t="s">
        <v>170</v>
      </c>
      <c r="D53" s="3">
        <f t="shared" ref="D53:F53" si="3">SUM(D48:D52)</f>
        <v>20000</v>
      </c>
      <c r="E53" s="66">
        <f t="shared" si="3"/>
        <v>0</v>
      </c>
      <c r="F53" s="66">
        <f t="shared" si="3"/>
        <v>0</v>
      </c>
      <c r="G53" s="66">
        <v>0</v>
      </c>
    </row>
    <row r="54" spans="1:7" ht="14.1" customHeight="1">
      <c r="A54" s="95"/>
      <c r="B54" s="30"/>
      <c r="C54" s="85"/>
      <c r="D54" s="1"/>
      <c r="E54" s="1"/>
      <c r="F54" s="1"/>
      <c r="G54" s="1"/>
    </row>
    <row r="55" spans="1:7" ht="14.1" customHeight="1">
      <c r="B55" s="32" t="s">
        <v>97</v>
      </c>
      <c r="C55" s="6" t="s">
        <v>70</v>
      </c>
      <c r="D55" s="62"/>
      <c r="E55" s="62"/>
      <c r="F55" s="62"/>
      <c r="G55" s="62"/>
    </row>
    <row r="56" spans="1:7" ht="14.1" customHeight="1">
      <c r="B56" s="32">
        <v>45</v>
      </c>
      <c r="C56" s="6" t="s">
        <v>69</v>
      </c>
      <c r="D56" s="62"/>
      <c r="E56" s="62"/>
      <c r="F56" s="62"/>
      <c r="G56" s="62"/>
    </row>
    <row r="57" spans="1:7" ht="14.1" customHeight="1">
      <c r="B57" s="11" t="s">
        <v>98</v>
      </c>
      <c r="C57" s="6" t="s">
        <v>24</v>
      </c>
      <c r="D57" s="67">
        <v>0</v>
      </c>
      <c r="E57" s="80">
        <v>33723</v>
      </c>
      <c r="F57" s="80">
        <f>33723-7088</f>
        <v>26635</v>
      </c>
      <c r="G57" s="35">
        <v>21496</v>
      </c>
    </row>
    <row r="58" spans="1:7" ht="14.1" customHeight="1">
      <c r="B58" s="11" t="s">
        <v>99</v>
      </c>
      <c r="C58" s="6" t="s">
        <v>51</v>
      </c>
      <c r="D58" s="67">
        <v>0</v>
      </c>
      <c r="E58" s="80">
        <v>5826</v>
      </c>
      <c r="F58" s="80">
        <v>5826</v>
      </c>
      <c r="G58" s="35">
        <v>8469</v>
      </c>
    </row>
    <row r="59" spans="1:7" s="24" customFormat="1" ht="14.1" customHeight="1">
      <c r="A59" s="98"/>
      <c r="B59" s="37" t="s">
        <v>100</v>
      </c>
      <c r="C59" s="36" t="s">
        <v>80</v>
      </c>
      <c r="D59" s="64">
        <v>0</v>
      </c>
      <c r="E59" s="1">
        <v>1</v>
      </c>
      <c r="F59" s="1">
        <v>1</v>
      </c>
      <c r="G59" s="1">
        <v>1075</v>
      </c>
    </row>
    <row r="60" spans="1:7" s="24" customFormat="1" ht="14.1" customHeight="1">
      <c r="A60" s="98"/>
      <c r="B60" s="37" t="s">
        <v>101</v>
      </c>
      <c r="C60" s="36" t="s">
        <v>81</v>
      </c>
      <c r="D60" s="64">
        <v>0</v>
      </c>
      <c r="E60" s="1">
        <v>1</v>
      </c>
      <c r="F60" s="1">
        <v>1</v>
      </c>
      <c r="G60" s="1">
        <v>17344</v>
      </c>
    </row>
    <row r="61" spans="1:7" s="40" customFormat="1" ht="14.1" customHeight="1">
      <c r="A61" s="99"/>
      <c r="B61" s="38" t="s">
        <v>102</v>
      </c>
      <c r="C61" s="36" t="s">
        <v>83</v>
      </c>
      <c r="D61" s="64">
        <v>0</v>
      </c>
      <c r="E61" s="1">
        <v>165</v>
      </c>
      <c r="F61" s="1">
        <v>165</v>
      </c>
      <c r="G61" s="39">
        <v>165</v>
      </c>
    </row>
    <row r="62" spans="1:7" s="40" customFormat="1" ht="14.1" customHeight="1">
      <c r="A62" s="99"/>
      <c r="B62" s="38" t="s">
        <v>103</v>
      </c>
      <c r="C62" s="41" t="s">
        <v>13</v>
      </c>
      <c r="D62" s="64">
        <v>0</v>
      </c>
      <c r="E62" s="1">
        <v>1076</v>
      </c>
      <c r="F62" s="1">
        <v>1076</v>
      </c>
      <c r="G62" s="39">
        <v>965</v>
      </c>
    </row>
    <row r="63" spans="1:7" s="40" customFormat="1" ht="14.1" customHeight="1">
      <c r="A63" s="98"/>
      <c r="B63" s="37" t="s">
        <v>104</v>
      </c>
      <c r="C63" s="36" t="s">
        <v>84</v>
      </c>
      <c r="D63" s="64">
        <v>0</v>
      </c>
      <c r="E63" s="1">
        <v>1</v>
      </c>
      <c r="F63" s="1">
        <v>1</v>
      </c>
      <c r="G63" s="1">
        <v>1</v>
      </c>
    </row>
    <row r="64" spans="1:7" s="40" customFormat="1" ht="14.1" customHeight="1">
      <c r="A64" s="98"/>
      <c r="B64" s="37" t="s">
        <v>105</v>
      </c>
      <c r="C64" s="36" t="s">
        <v>96</v>
      </c>
      <c r="D64" s="64">
        <v>0</v>
      </c>
      <c r="E64" s="1">
        <v>1</v>
      </c>
      <c r="F64" s="1">
        <v>1</v>
      </c>
      <c r="G64" s="1">
        <v>1</v>
      </c>
    </row>
    <row r="65" spans="1:7" s="40" customFormat="1" ht="14.1" customHeight="1">
      <c r="A65" s="98"/>
      <c r="B65" s="37" t="s">
        <v>106</v>
      </c>
      <c r="C65" s="36" t="s">
        <v>93</v>
      </c>
      <c r="D65" s="64">
        <v>0</v>
      </c>
      <c r="E65" s="1">
        <v>207</v>
      </c>
      <c r="F65" s="1">
        <v>207</v>
      </c>
      <c r="G65" s="1">
        <v>207</v>
      </c>
    </row>
    <row r="66" spans="1:7" ht="14.1" customHeight="1">
      <c r="A66" s="13" t="s">
        <v>6</v>
      </c>
      <c r="B66" s="32">
        <v>45</v>
      </c>
      <c r="C66" s="6" t="s">
        <v>69</v>
      </c>
      <c r="D66" s="68">
        <f t="shared" ref="D66:F66" si="4">SUM(D57:D65)</f>
        <v>0</v>
      </c>
      <c r="E66" s="73">
        <f t="shared" si="4"/>
        <v>41001</v>
      </c>
      <c r="F66" s="73">
        <f t="shared" si="4"/>
        <v>33913</v>
      </c>
      <c r="G66" s="42">
        <v>49723</v>
      </c>
    </row>
    <row r="67" spans="1:7" ht="14.1" customHeight="1">
      <c r="C67" s="6"/>
      <c r="D67" s="62"/>
      <c r="E67" s="62"/>
      <c r="F67" s="62"/>
      <c r="G67" s="62"/>
    </row>
    <row r="68" spans="1:7" ht="14.1" customHeight="1">
      <c r="B68" s="32">
        <v>46</v>
      </c>
      <c r="C68" s="6" t="s">
        <v>71</v>
      </c>
      <c r="D68" s="62"/>
      <c r="E68" s="62"/>
      <c r="F68" s="62"/>
      <c r="G68" s="62"/>
    </row>
    <row r="69" spans="1:7" ht="14.1" customHeight="1">
      <c r="B69" s="32" t="s">
        <v>107</v>
      </c>
      <c r="C69" s="6" t="s">
        <v>24</v>
      </c>
      <c r="D69" s="67">
        <v>0</v>
      </c>
      <c r="E69" s="80">
        <v>11248</v>
      </c>
      <c r="F69" s="80">
        <v>11248</v>
      </c>
      <c r="G69" s="35">
        <v>6843</v>
      </c>
    </row>
    <row r="70" spans="1:7" ht="14.1" customHeight="1">
      <c r="B70" s="11" t="s">
        <v>108</v>
      </c>
      <c r="C70" s="6" t="s">
        <v>51</v>
      </c>
      <c r="D70" s="67">
        <v>0</v>
      </c>
      <c r="E70" s="80">
        <v>1277</v>
      </c>
      <c r="F70" s="80">
        <v>1277</v>
      </c>
      <c r="G70" s="35">
        <v>1583</v>
      </c>
    </row>
    <row r="71" spans="1:7" s="24" customFormat="1" ht="14.1" customHeight="1">
      <c r="A71" s="98"/>
      <c r="B71" s="37" t="s">
        <v>109</v>
      </c>
      <c r="C71" s="36" t="s">
        <v>80</v>
      </c>
      <c r="D71" s="64">
        <v>0</v>
      </c>
      <c r="E71" s="1">
        <v>1</v>
      </c>
      <c r="F71" s="1">
        <v>1</v>
      </c>
      <c r="G71" s="1">
        <v>342</v>
      </c>
    </row>
    <row r="72" spans="1:7" s="24" customFormat="1" ht="14.1" customHeight="1">
      <c r="A72" s="98"/>
      <c r="B72" s="37" t="s">
        <v>110</v>
      </c>
      <c r="C72" s="36" t="s">
        <v>81</v>
      </c>
      <c r="D72" s="64">
        <v>0</v>
      </c>
      <c r="E72" s="1">
        <v>1</v>
      </c>
      <c r="F72" s="1">
        <v>1</v>
      </c>
      <c r="G72" s="1">
        <v>5511</v>
      </c>
    </row>
    <row r="73" spans="1:7" s="40" customFormat="1" ht="14.1" customHeight="1">
      <c r="A73" s="99"/>
      <c r="B73" s="38" t="s">
        <v>111</v>
      </c>
      <c r="C73" s="36" t="s">
        <v>83</v>
      </c>
      <c r="D73" s="64">
        <v>0</v>
      </c>
      <c r="E73" s="1">
        <v>165</v>
      </c>
      <c r="F73" s="1">
        <v>165</v>
      </c>
      <c r="G73" s="39">
        <v>165</v>
      </c>
    </row>
    <row r="74" spans="1:7" s="40" customFormat="1" ht="14.1" customHeight="1">
      <c r="A74" s="99"/>
      <c r="B74" s="38" t="s">
        <v>112</v>
      </c>
      <c r="C74" s="41" t="s">
        <v>13</v>
      </c>
      <c r="D74" s="64">
        <v>0</v>
      </c>
      <c r="E74" s="1">
        <v>320</v>
      </c>
      <c r="F74" s="1">
        <v>320</v>
      </c>
      <c r="G74" s="39">
        <v>320</v>
      </c>
    </row>
    <row r="75" spans="1:7" ht="14.1" customHeight="1">
      <c r="A75" s="95"/>
      <c r="B75" s="11" t="s">
        <v>113</v>
      </c>
      <c r="C75" s="6" t="s">
        <v>86</v>
      </c>
      <c r="D75" s="64">
        <v>0</v>
      </c>
      <c r="E75" s="1">
        <v>99</v>
      </c>
      <c r="F75" s="1">
        <v>99</v>
      </c>
      <c r="G75" s="43">
        <v>99</v>
      </c>
    </row>
    <row r="76" spans="1:7" s="40" customFormat="1" ht="14.1" customHeight="1">
      <c r="A76" s="98"/>
      <c r="B76" s="37" t="s">
        <v>114</v>
      </c>
      <c r="C76" s="36" t="s">
        <v>84</v>
      </c>
      <c r="D76" s="64">
        <v>0</v>
      </c>
      <c r="E76" s="1">
        <v>1</v>
      </c>
      <c r="F76" s="1">
        <v>1</v>
      </c>
      <c r="G76" s="1">
        <v>1</v>
      </c>
    </row>
    <row r="77" spans="1:7" s="40" customFormat="1" ht="14.1" customHeight="1">
      <c r="A77" s="98"/>
      <c r="B77" s="37" t="s">
        <v>115</v>
      </c>
      <c r="C77" s="36" t="s">
        <v>96</v>
      </c>
      <c r="D77" s="64">
        <v>0</v>
      </c>
      <c r="E77" s="1">
        <v>1</v>
      </c>
      <c r="F77" s="1">
        <v>1</v>
      </c>
      <c r="G77" s="1">
        <v>1</v>
      </c>
    </row>
    <row r="78" spans="1:7" ht="14.1" customHeight="1">
      <c r="A78" s="13" t="s">
        <v>6</v>
      </c>
      <c r="B78" s="11">
        <v>46</v>
      </c>
      <c r="C78" s="6" t="s">
        <v>71</v>
      </c>
      <c r="D78" s="68">
        <f t="shared" ref="D78:F78" si="5">SUM(D69:D77)</f>
        <v>0</v>
      </c>
      <c r="E78" s="73">
        <f t="shared" si="5"/>
        <v>13113</v>
      </c>
      <c r="F78" s="73">
        <f t="shared" si="5"/>
        <v>13113</v>
      </c>
      <c r="G78" s="42">
        <v>14865</v>
      </c>
    </row>
    <row r="79" spans="1:7" ht="14.1" customHeight="1">
      <c r="C79" s="6"/>
      <c r="D79" s="62"/>
      <c r="E79" s="62"/>
      <c r="F79" s="62"/>
      <c r="G79" s="62"/>
    </row>
    <row r="80" spans="1:7" ht="14.1" customHeight="1">
      <c r="B80" s="32" t="s">
        <v>72</v>
      </c>
      <c r="C80" s="6" t="s">
        <v>73</v>
      </c>
      <c r="D80" s="62"/>
      <c r="E80" s="62"/>
      <c r="F80" s="62"/>
      <c r="G80" s="62"/>
    </row>
    <row r="81" spans="1:7" ht="14.1" customHeight="1">
      <c r="B81" s="32" t="s">
        <v>116</v>
      </c>
      <c r="C81" s="6" t="s">
        <v>24</v>
      </c>
      <c r="D81" s="67">
        <v>0</v>
      </c>
      <c r="E81" s="80">
        <v>5275</v>
      </c>
      <c r="F81" s="80">
        <v>5275</v>
      </c>
      <c r="G81" s="35">
        <v>3993</v>
      </c>
    </row>
    <row r="82" spans="1:7" ht="14.1" customHeight="1">
      <c r="B82" s="11" t="s">
        <v>117</v>
      </c>
      <c r="C82" s="6" t="s">
        <v>51</v>
      </c>
      <c r="D82" s="67">
        <v>0</v>
      </c>
      <c r="E82" s="80">
        <v>1583</v>
      </c>
      <c r="F82" s="80">
        <v>1583</v>
      </c>
      <c r="G82" s="35">
        <v>1461</v>
      </c>
    </row>
    <row r="83" spans="1:7" s="24" customFormat="1" ht="14.1" customHeight="1">
      <c r="A83" s="98"/>
      <c r="B83" s="37" t="s">
        <v>118</v>
      </c>
      <c r="C83" s="36" t="s">
        <v>80</v>
      </c>
      <c r="D83" s="64">
        <v>0</v>
      </c>
      <c r="E83" s="1">
        <v>1</v>
      </c>
      <c r="F83" s="1">
        <v>1</v>
      </c>
      <c r="G83" s="1">
        <v>200</v>
      </c>
    </row>
    <row r="84" spans="1:7" s="24" customFormat="1" ht="14.1" customHeight="1">
      <c r="A84" s="98"/>
      <c r="B84" s="37" t="s">
        <v>119</v>
      </c>
      <c r="C84" s="36" t="s">
        <v>81</v>
      </c>
      <c r="D84" s="64">
        <v>0</v>
      </c>
      <c r="E84" s="1">
        <v>1</v>
      </c>
      <c r="F84" s="1">
        <v>1</v>
      </c>
      <c r="G84" s="1">
        <v>3195</v>
      </c>
    </row>
    <row r="85" spans="1:7" s="40" customFormat="1" ht="14.1" customHeight="1">
      <c r="A85" s="99"/>
      <c r="B85" s="38" t="s">
        <v>120</v>
      </c>
      <c r="C85" s="36" t="s">
        <v>83</v>
      </c>
      <c r="D85" s="64">
        <v>0</v>
      </c>
      <c r="E85" s="1">
        <v>124</v>
      </c>
      <c r="F85" s="1">
        <v>124</v>
      </c>
      <c r="G85" s="39">
        <v>124</v>
      </c>
    </row>
    <row r="86" spans="1:7" s="40" customFormat="1" ht="14.1" customHeight="1">
      <c r="A86" s="99"/>
      <c r="B86" s="38" t="s">
        <v>121</v>
      </c>
      <c r="C86" s="41" t="s">
        <v>13</v>
      </c>
      <c r="D86" s="64">
        <v>0</v>
      </c>
      <c r="E86" s="1">
        <v>320</v>
      </c>
      <c r="F86" s="1">
        <v>320</v>
      </c>
      <c r="G86" s="39">
        <v>320</v>
      </c>
    </row>
    <row r="87" spans="1:7" s="40" customFormat="1" ht="14.1" customHeight="1">
      <c r="A87" s="98"/>
      <c r="B87" s="37" t="s">
        <v>122</v>
      </c>
      <c r="C87" s="36" t="s">
        <v>84</v>
      </c>
      <c r="D87" s="64">
        <v>0</v>
      </c>
      <c r="E87" s="1">
        <v>1</v>
      </c>
      <c r="F87" s="1">
        <v>1</v>
      </c>
      <c r="G87" s="1">
        <v>1</v>
      </c>
    </row>
    <row r="88" spans="1:7" s="40" customFormat="1" ht="14.1" customHeight="1">
      <c r="A88" s="98"/>
      <c r="B88" s="37" t="s">
        <v>123</v>
      </c>
      <c r="C88" s="36" t="s">
        <v>96</v>
      </c>
      <c r="D88" s="64">
        <v>0</v>
      </c>
      <c r="E88" s="1">
        <v>1</v>
      </c>
      <c r="F88" s="1">
        <v>1</v>
      </c>
      <c r="G88" s="1">
        <v>1</v>
      </c>
    </row>
    <row r="89" spans="1:7" ht="14.1" customHeight="1">
      <c r="A89" s="13" t="s">
        <v>6</v>
      </c>
      <c r="B89" s="11" t="s">
        <v>72</v>
      </c>
      <c r="C89" s="6" t="s">
        <v>73</v>
      </c>
      <c r="D89" s="68">
        <f t="shared" ref="D89:F89" si="6">SUM(D81:D88)</f>
        <v>0</v>
      </c>
      <c r="E89" s="73">
        <f t="shared" si="6"/>
        <v>7306</v>
      </c>
      <c r="F89" s="73">
        <f t="shared" si="6"/>
        <v>7306</v>
      </c>
      <c r="G89" s="42">
        <v>9295</v>
      </c>
    </row>
    <row r="90" spans="1:7" ht="14.1" customHeight="1">
      <c r="C90" s="6"/>
      <c r="D90" s="62"/>
      <c r="E90" s="62"/>
      <c r="F90" s="62"/>
      <c r="G90" s="62"/>
    </row>
    <row r="91" spans="1:7" ht="14.1" customHeight="1">
      <c r="B91" s="32" t="s">
        <v>74</v>
      </c>
      <c r="C91" s="6" t="s">
        <v>75</v>
      </c>
      <c r="D91" s="62"/>
      <c r="E91" s="62"/>
      <c r="F91" s="62"/>
      <c r="G91" s="62"/>
    </row>
    <row r="92" spans="1:7" ht="14.1" customHeight="1">
      <c r="B92" s="32" t="s">
        <v>124</v>
      </c>
      <c r="C92" s="6" t="s">
        <v>24</v>
      </c>
      <c r="D92" s="67">
        <v>0</v>
      </c>
      <c r="E92" s="80">
        <v>29435</v>
      </c>
      <c r="F92" s="80">
        <f>29435-250</f>
        <v>29185</v>
      </c>
      <c r="G92" s="35">
        <v>18056</v>
      </c>
    </row>
    <row r="93" spans="1:7" ht="14.1" customHeight="1">
      <c r="B93" s="11" t="s">
        <v>125</v>
      </c>
      <c r="C93" s="6" t="s">
        <v>51</v>
      </c>
      <c r="D93" s="67">
        <v>0</v>
      </c>
      <c r="E93" s="80">
        <v>6870</v>
      </c>
      <c r="F93" s="80">
        <f>6870+250</f>
        <v>7120</v>
      </c>
      <c r="G93" s="35">
        <v>7370</v>
      </c>
    </row>
    <row r="94" spans="1:7" s="24" customFormat="1" ht="14.1" customHeight="1">
      <c r="A94" s="98"/>
      <c r="B94" s="37" t="s">
        <v>126</v>
      </c>
      <c r="C94" s="36" t="s">
        <v>80</v>
      </c>
      <c r="D94" s="64">
        <v>0</v>
      </c>
      <c r="E94" s="1">
        <v>1</v>
      </c>
      <c r="F94" s="1">
        <v>1</v>
      </c>
      <c r="G94" s="1">
        <v>903</v>
      </c>
    </row>
    <row r="95" spans="1:7" s="24" customFormat="1" ht="14.1" customHeight="1">
      <c r="A95" s="98"/>
      <c r="B95" s="37" t="s">
        <v>127</v>
      </c>
      <c r="C95" s="36" t="s">
        <v>81</v>
      </c>
      <c r="D95" s="64">
        <v>0</v>
      </c>
      <c r="E95" s="1">
        <v>1</v>
      </c>
      <c r="F95" s="1">
        <v>1</v>
      </c>
      <c r="G95" s="1">
        <v>14554</v>
      </c>
    </row>
    <row r="96" spans="1:7" s="40" customFormat="1" ht="14.1" customHeight="1">
      <c r="A96" s="99"/>
      <c r="B96" s="38" t="s">
        <v>128</v>
      </c>
      <c r="C96" s="36" t="s">
        <v>83</v>
      </c>
      <c r="D96" s="64">
        <v>0</v>
      </c>
      <c r="E96" s="1">
        <v>165</v>
      </c>
      <c r="F96" s="1">
        <v>165</v>
      </c>
      <c r="G96" s="39">
        <v>165</v>
      </c>
    </row>
    <row r="97" spans="1:7" s="58" customFormat="1" ht="14.1" customHeight="1">
      <c r="A97" s="100"/>
      <c r="B97" s="55" t="s">
        <v>129</v>
      </c>
      <c r="C97" s="56" t="s">
        <v>13</v>
      </c>
      <c r="D97" s="64">
        <v>0</v>
      </c>
      <c r="E97" s="1">
        <v>430</v>
      </c>
      <c r="F97" s="1">
        <v>430</v>
      </c>
      <c r="G97" s="57">
        <v>500</v>
      </c>
    </row>
    <row r="98" spans="1:7" s="54" customFormat="1" ht="14.1" customHeight="1">
      <c r="A98" s="96"/>
      <c r="B98" s="59" t="s">
        <v>130</v>
      </c>
      <c r="C98" s="51" t="s">
        <v>85</v>
      </c>
      <c r="D98" s="64">
        <v>0</v>
      </c>
      <c r="E98" s="1">
        <v>99</v>
      </c>
      <c r="F98" s="1">
        <v>99</v>
      </c>
      <c r="G98" s="84">
        <v>99</v>
      </c>
    </row>
    <row r="99" spans="1:7" s="40" customFormat="1" ht="14.1" customHeight="1">
      <c r="A99" s="98"/>
      <c r="B99" s="37" t="s">
        <v>131</v>
      </c>
      <c r="C99" s="36" t="s">
        <v>84</v>
      </c>
      <c r="D99" s="64">
        <v>0</v>
      </c>
      <c r="E99" s="1">
        <v>1</v>
      </c>
      <c r="F99" s="1">
        <v>1</v>
      </c>
      <c r="G99" s="1">
        <v>1</v>
      </c>
    </row>
    <row r="100" spans="1:7" s="40" customFormat="1" ht="14.1" customHeight="1">
      <c r="A100" s="98"/>
      <c r="B100" s="37" t="s">
        <v>132</v>
      </c>
      <c r="C100" s="36" t="s">
        <v>96</v>
      </c>
      <c r="D100" s="64">
        <v>0</v>
      </c>
      <c r="E100" s="1">
        <v>1</v>
      </c>
      <c r="F100" s="1">
        <v>1</v>
      </c>
      <c r="G100" s="1">
        <v>1</v>
      </c>
    </row>
    <row r="101" spans="1:7" ht="14.1" customHeight="1">
      <c r="A101" s="101" t="s">
        <v>6</v>
      </c>
      <c r="B101" s="90" t="s">
        <v>74</v>
      </c>
      <c r="C101" s="89" t="s">
        <v>75</v>
      </c>
      <c r="D101" s="68">
        <f t="shared" ref="D101:F101" si="7">SUM(D92:D100)</f>
        <v>0</v>
      </c>
      <c r="E101" s="73">
        <f t="shared" si="7"/>
        <v>37003</v>
      </c>
      <c r="F101" s="73">
        <f t="shared" si="7"/>
        <v>37003</v>
      </c>
      <c r="G101" s="42">
        <v>41649</v>
      </c>
    </row>
    <row r="102" spans="1:7" ht="14.1" customHeight="1">
      <c r="C102" s="6"/>
      <c r="D102" s="62"/>
      <c r="E102" s="62"/>
      <c r="F102" s="62"/>
      <c r="G102" s="62"/>
    </row>
    <row r="103" spans="1:7" ht="14.1" customHeight="1">
      <c r="B103" s="32" t="s">
        <v>76</v>
      </c>
      <c r="C103" s="6" t="s">
        <v>77</v>
      </c>
      <c r="D103" s="62"/>
      <c r="E103" s="62"/>
      <c r="F103" s="62"/>
      <c r="G103" s="62"/>
    </row>
    <row r="104" spans="1:7" ht="14.1" customHeight="1">
      <c r="B104" s="32" t="s">
        <v>133</v>
      </c>
      <c r="C104" s="6" t="s">
        <v>24</v>
      </c>
      <c r="D104" s="67">
        <v>0</v>
      </c>
      <c r="E104" s="80">
        <v>23472</v>
      </c>
      <c r="F104" s="80">
        <v>23472</v>
      </c>
      <c r="G104" s="35">
        <v>15136</v>
      </c>
    </row>
    <row r="105" spans="1:7" ht="14.1" customHeight="1">
      <c r="B105" s="11" t="s">
        <v>134</v>
      </c>
      <c r="C105" s="6" t="s">
        <v>51</v>
      </c>
      <c r="D105" s="67">
        <v>0</v>
      </c>
      <c r="E105" s="80">
        <v>925</v>
      </c>
      <c r="F105" s="80">
        <f>925+499</f>
        <v>1424</v>
      </c>
      <c r="G105" s="35">
        <v>3029</v>
      </c>
    </row>
    <row r="106" spans="1:7" s="24" customFormat="1" ht="14.1" customHeight="1">
      <c r="A106" s="98"/>
      <c r="B106" s="37" t="s">
        <v>135</v>
      </c>
      <c r="C106" s="36" t="s">
        <v>80</v>
      </c>
      <c r="D106" s="64">
        <v>0</v>
      </c>
      <c r="E106" s="1">
        <v>1</v>
      </c>
      <c r="F106" s="1">
        <v>1</v>
      </c>
      <c r="G106" s="1">
        <v>757</v>
      </c>
    </row>
    <row r="107" spans="1:7" s="24" customFormat="1" ht="14.1" customHeight="1">
      <c r="A107" s="98"/>
      <c r="B107" s="37" t="s">
        <v>136</v>
      </c>
      <c r="C107" s="36" t="s">
        <v>81</v>
      </c>
      <c r="D107" s="64">
        <v>0</v>
      </c>
      <c r="E107" s="1">
        <v>1</v>
      </c>
      <c r="F107" s="1">
        <v>1</v>
      </c>
      <c r="G107" s="1">
        <v>12219</v>
      </c>
    </row>
    <row r="108" spans="1:7" s="40" customFormat="1" ht="14.1" customHeight="1">
      <c r="A108" s="99"/>
      <c r="B108" s="38" t="s">
        <v>137</v>
      </c>
      <c r="C108" s="36" t="s">
        <v>83</v>
      </c>
      <c r="D108" s="64">
        <v>0</v>
      </c>
      <c r="E108" s="1">
        <v>147</v>
      </c>
      <c r="F108" s="1">
        <v>147</v>
      </c>
      <c r="G108" s="39">
        <v>147</v>
      </c>
    </row>
    <row r="109" spans="1:7" s="40" customFormat="1" ht="14.1" customHeight="1">
      <c r="A109" s="99"/>
      <c r="B109" s="38" t="s">
        <v>138</v>
      </c>
      <c r="C109" s="41" t="s">
        <v>13</v>
      </c>
      <c r="D109" s="64">
        <v>0</v>
      </c>
      <c r="E109" s="1">
        <v>89</v>
      </c>
      <c r="F109" s="1">
        <f>89+111</f>
        <v>200</v>
      </c>
      <c r="G109" s="39">
        <v>200</v>
      </c>
    </row>
    <row r="110" spans="1:7" s="40" customFormat="1" ht="14.1" customHeight="1">
      <c r="A110" s="98"/>
      <c r="B110" s="37" t="s">
        <v>139</v>
      </c>
      <c r="C110" s="36" t="s">
        <v>84</v>
      </c>
      <c r="D110" s="64">
        <v>0</v>
      </c>
      <c r="E110" s="1">
        <v>1</v>
      </c>
      <c r="F110" s="1">
        <f>1+130</f>
        <v>131</v>
      </c>
      <c r="G110" s="1">
        <v>1</v>
      </c>
    </row>
    <row r="111" spans="1:7" s="40" customFormat="1" ht="14.1" customHeight="1">
      <c r="A111" s="98"/>
      <c r="B111" s="37" t="s">
        <v>140</v>
      </c>
      <c r="C111" s="36" t="s">
        <v>96</v>
      </c>
      <c r="D111" s="64">
        <v>0</v>
      </c>
      <c r="E111" s="1">
        <v>1</v>
      </c>
      <c r="F111" s="1">
        <v>1</v>
      </c>
      <c r="G111" s="1">
        <v>1</v>
      </c>
    </row>
    <row r="112" spans="1:7" ht="14.1" customHeight="1">
      <c r="A112" s="13" t="s">
        <v>6</v>
      </c>
      <c r="B112" s="11" t="s">
        <v>76</v>
      </c>
      <c r="C112" s="6" t="s">
        <v>77</v>
      </c>
      <c r="D112" s="68">
        <f t="shared" ref="D112:F112" si="8">SUM(D104:D111)</f>
        <v>0</v>
      </c>
      <c r="E112" s="42">
        <f t="shared" si="8"/>
        <v>24637</v>
      </c>
      <c r="F112" s="42">
        <f t="shared" si="8"/>
        <v>25377</v>
      </c>
      <c r="G112" s="42">
        <v>31490</v>
      </c>
    </row>
    <row r="113" spans="1:7" ht="14.1" customHeight="1">
      <c r="C113" s="6"/>
      <c r="D113" s="62"/>
      <c r="E113" s="62"/>
      <c r="F113" s="62"/>
      <c r="G113" s="62"/>
    </row>
    <row r="114" spans="1:7" ht="14.1" customHeight="1">
      <c r="B114" s="32" t="s">
        <v>78</v>
      </c>
      <c r="C114" s="6" t="s">
        <v>79</v>
      </c>
      <c r="D114" s="62"/>
      <c r="E114" s="62"/>
      <c r="F114" s="62"/>
      <c r="G114" s="62"/>
    </row>
    <row r="115" spans="1:7" ht="14.1" customHeight="1">
      <c r="B115" s="32" t="s">
        <v>141</v>
      </c>
      <c r="C115" s="6" t="s">
        <v>24</v>
      </c>
      <c r="D115" s="67">
        <v>0</v>
      </c>
      <c r="E115" s="80">
        <v>6222</v>
      </c>
      <c r="F115" s="80">
        <f>6222-960</f>
        <v>5262</v>
      </c>
      <c r="G115" s="35">
        <v>3219</v>
      </c>
    </row>
    <row r="116" spans="1:7" ht="14.1" customHeight="1">
      <c r="B116" s="11" t="s">
        <v>142</v>
      </c>
      <c r="C116" s="6" t="s">
        <v>51</v>
      </c>
      <c r="D116" s="67">
        <v>0</v>
      </c>
      <c r="E116" s="80">
        <v>2384</v>
      </c>
      <c r="F116" s="80">
        <f>2384+626</f>
        <v>3010</v>
      </c>
      <c r="G116" s="35">
        <v>3205</v>
      </c>
    </row>
    <row r="117" spans="1:7" s="24" customFormat="1" ht="14.1" customHeight="1">
      <c r="A117" s="98"/>
      <c r="B117" s="37" t="s">
        <v>143</v>
      </c>
      <c r="C117" s="36" t="s">
        <v>80</v>
      </c>
      <c r="D117" s="64">
        <v>0</v>
      </c>
      <c r="E117" s="1">
        <v>1</v>
      </c>
      <c r="F117" s="1">
        <v>1</v>
      </c>
      <c r="G117" s="1">
        <v>161</v>
      </c>
    </row>
    <row r="118" spans="1:7" s="24" customFormat="1" ht="14.1" customHeight="1">
      <c r="A118" s="98"/>
      <c r="B118" s="37" t="s">
        <v>144</v>
      </c>
      <c r="C118" s="36" t="s">
        <v>81</v>
      </c>
      <c r="D118" s="64">
        <v>0</v>
      </c>
      <c r="E118" s="1">
        <v>1</v>
      </c>
      <c r="F118" s="1">
        <v>1</v>
      </c>
      <c r="G118" s="1">
        <v>2587</v>
      </c>
    </row>
    <row r="119" spans="1:7" s="40" customFormat="1" ht="14.1" customHeight="1">
      <c r="A119" s="99"/>
      <c r="B119" s="38" t="s">
        <v>145</v>
      </c>
      <c r="C119" s="36" t="s">
        <v>83</v>
      </c>
      <c r="D119" s="64">
        <v>0</v>
      </c>
      <c r="E119" s="1">
        <v>147</v>
      </c>
      <c r="F119" s="1">
        <v>147</v>
      </c>
      <c r="G119" s="39">
        <v>147</v>
      </c>
    </row>
    <row r="120" spans="1:7" s="40" customFormat="1" ht="14.1" customHeight="1">
      <c r="A120" s="99"/>
      <c r="B120" s="38" t="s">
        <v>146</v>
      </c>
      <c r="C120" s="41" t="s">
        <v>13</v>
      </c>
      <c r="D120" s="64">
        <v>0</v>
      </c>
      <c r="E120" s="1">
        <v>89</v>
      </c>
      <c r="F120" s="1">
        <f>89+100</f>
        <v>189</v>
      </c>
      <c r="G120" s="39">
        <v>200</v>
      </c>
    </row>
    <row r="121" spans="1:7" s="40" customFormat="1" ht="14.1" customHeight="1">
      <c r="A121" s="98"/>
      <c r="B121" s="37" t="s">
        <v>147</v>
      </c>
      <c r="C121" s="36" t="s">
        <v>84</v>
      </c>
      <c r="D121" s="64">
        <v>0</v>
      </c>
      <c r="E121" s="1">
        <v>1</v>
      </c>
      <c r="F121" s="1">
        <v>1</v>
      </c>
      <c r="G121" s="1">
        <v>1</v>
      </c>
    </row>
    <row r="122" spans="1:7" s="40" customFormat="1" ht="14.1" customHeight="1">
      <c r="A122" s="98"/>
      <c r="B122" s="37" t="s">
        <v>148</v>
      </c>
      <c r="C122" s="36" t="s">
        <v>96</v>
      </c>
      <c r="D122" s="64">
        <v>0</v>
      </c>
      <c r="E122" s="1">
        <v>1</v>
      </c>
      <c r="F122" s="1">
        <v>1</v>
      </c>
      <c r="G122" s="1">
        <v>1</v>
      </c>
    </row>
    <row r="123" spans="1:7" ht="14.1" customHeight="1">
      <c r="A123" s="13" t="s">
        <v>6</v>
      </c>
      <c r="B123" s="11" t="s">
        <v>78</v>
      </c>
      <c r="C123" s="6" t="s">
        <v>79</v>
      </c>
      <c r="D123" s="68">
        <f t="shared" ref="D123:F123" si="9">SUM(D115:D122)</f>
        <v>0</v>
      </c>
      <c r="E123" s="73">
        <f t="shared" si="9"/>
        <v>8846</v>
      </c>
      <c r="F123" s="73">
        <f t="shared" si="9"/>
        <v>8612</v>
      </c>
      <c r="G123" s="42">
        <v>9521</v>
      </c>
    </row>
    <row r="124" spans="1:7" ht="14.1" customHeight="1">
      <c r="A124" s="13" t="s">
        <v>6</v>
      </c>
      <c r="B124" s="32" t="s">
        <v>97</v>
      </c>
      <c r="C124" s="6" t="s">
        <v>70</v>
      </c>
      <c r="D124" s="66">
        <f t="shared" ref="D124:F124" si="10">D66+D78+D89+D101+D112+D123</f>
        <v>0</v>
      </c>
      <c r="E124" s="3">
        <f t="shared" si="10"/>
        <v>131906</v>
      </c>
      <c r="F124" s="3">
        <f t="shared" si="10"/>
        <v>125324</v>
      </c>
      <c r="G124" s="3">
        <v>156543</v>
      </c>
    </row>
    <row r="125" spans="1:7" ht="14.1" customHeight="1">
      <c r="A125" s="13" t="s">
        <v>6</v>
      </c>
      <c r="B125" s="7" t="s">
        <v>48</v>
      </c>
      <c r="C125" s="28" t="s">
        <v>9</v>
      </c>
      <c r="D125" s="3">
        <f t="shared" ref="D125:F125" si="11">D30+D37+D45+D53+D66+D78+D89+D101+D112+D123</f>
        <v>124148</v>
      </c>
      <c r="E125" s="3">
        <f t="shared" si="11"/>
        <v>131906</v>
      </c>
      <c r="F125" s="3">
        <f t="shared" si="11"/>
        <v>125324</v>
      </c>
      <c r="G125" s="3">
        <v>156543</v>
      </c>
    </row>
    <row r="126" spans="1:7" ht="14.1" customHeight="1">
      <c r="A126" s="13" t="s">
        <v>6</v>
      </c>
      <c r="B126" s="7">
        <v>2041</v>
      </c>
      <c r="C126" s="28" t="s">
        <v>0</v>
      </c>
      <c r="D126" s="3">
        <f t="shared" ref="D126:F126" si="12">D125</f>
        <v>124148</v>
      </c>
      <c r="E126" s="3">
        <f t="shared" si="12"/>
        <v>131906</v>
      </c>
      <c r="F126" s="3">
        <f t="shared" si="12"/>
        <v>125324</v>
      </c>
      <c r="G126" s="3">
        <v>156543</v>
      </c>
    </row>
    <row r="127" spans="1:7" ht="14.1" customHeight="1">
      <c r="B127" s="7"/>
      <c r="C127" s="6"/>
      <c r="D127" s="35"/>
      <c r="E127" s="35"/>
      <c r="F127" s="35"/>
      <c r="G127" s="35"/>
    </row>
    <row r="128" spans="1:7" ht="14.1" customHeight="1">
      <c r="A128" s="13" t="s">
        <v>8</v>
      </c>
      <c r="B128" s="7">
        <v>2052</v>
      </c>
      <c r="C128" s="28" t="s">
        <v>2</v>
      </c>
      <c r="D128" s="35"/>
      <c r="E128" s="35"/>
      <c r="F128" s="35"/>
      <c r="G128" s="35"/>
    </row>
    <row r="129" spans="1:7" ht="14.1" customHeight="1">
      <c r="B129" s="7" t="s">
        <v>49</v>
      </c>
      <c r="C129" s="28" t="s">
        <v>25</v>
      </c>
      <c r="D129" s="35"/>
      <c r="E129" s="35"/>
      <c r="F129" s="35"/>
      <c r="G129" s="35"/>
    </row>
    <row r="130" spans="1:7" ht="14.1" customHeight="1">
      <c r="B130" s="11">
        <v>27</v>
      </c>
      <c r="C130" s="6" t="s">
        <v>15</v>
      </c>
      <c r="D130" s="35"/>
      <c r="E130" s="35"/>
      <c r="F130" s="35"/>
      <c r="G130" s="35"/>
    </row>
    <row r="131" spans="1:7" ht="14.1" customHeight="1">
      <c r="B131" s="11" t="s">
        <v>16</v>
      </c>
      <c r="C131" s="6" t="s">
        <v>24</v>
      </c>
      <c r="D131" s="79">
        <v>35245</v>
      </c>
      <c r="E131" s="1">
        <v>36943</v>
      </c>
      <c r="F131" s="1">
        <f>36943-5000</f>
        <v>31943</v>
      </c>
      <c r="G131" s="35">
        <v>16480</v>
      </c>
    </row>
    <row r="132" spans="1:7" ht="14.1" customHeight="1">
      <c r="B132" s="11" t="s">
        <v>50</v>
      </c>
      <c r="C132" s="6" t="s">
        <v>51</v>
      </c>
      <c r="D132" s="79">
        <v>9498</v>
      </c>
      <c r="E132" s="1">
        <v>9751</v>
      </c>
      <c r="F132" s="1">
        <v>9751</v>
      </c>
      <c r="G132" s="35">
        <v>17542</v>
      </c>
    </row>
    <row r="133" spans="1:7" s="24" customFormat="1" ht="14.1" customHeight="1">
      <c r="A133" s="98"/>
      <c r="B133" s="37" t="s">
        <v>87</v>
      </c>
      <c r="C133" s="36" t="s">
        <v>80</v>
      </c>
      <c r="D133" s="64">
        <v>0</v>
      </c>
      <c r="E133" s="1">
        <v>1</v>
      </c>
      <c r="F133" s="1">
        <v>1</v>
      </c>
      <c r="G133" s="1">
        <v>824</v>
      </c>
    </row>
    <row r="134" spans="1:7" s="24" customFormat="1" ht="14.1" customHeight="1">
      <c r="A134" s="98"/>
      <c r="B134" s="37" t="s">
        <v>88</v>
      </c>
      <c r="C134" s="36" t="s">
        <v>81</v>
      </c>
      <c r="D134" s="64">
        <v>0</v>
      </c>
      <c r="E134" s="1">
        <v>1</v>
      </c>
      <c r="F134" s="1">
        <v>1</v>
      </c>
      <c r="G134" s="1">
        <v>13787</v>
      </c>
    </row>
    <row r="135" spans="1:7" s="24" customFormat="1" ht="14.1" customHeight="1">
      <c r="A135" s="98"/>
      <c r="B135" s="37" t="s">
        <v>89</v>
      </c>
      <c r="C135" s="36" t="s">
        <v>82</v>
      </c>
      <c r="D135" s="64">
        <v>0</v>
      </c>
      <c r="E135" s="1">
        <v>1</v>
      </c>
      <c r="F135" s="1">
        <v>1</v>
      </c>
      <c r="G135" s="1">
        <v>1</v>
      </c>
    </row>
    <row r="136" spans="1:7" s="24" customFormat="1" ht="14.1" customHeight="1">
      <c r="A136" s="98"/>
      <c r="B136" s="37" t="s">
        <v>92</v>
      </c>
      <c r="C136" s="36" t="s">
        <v>91</v>
      </c>
      <c r="D136" s="64">
        <v>0</v>
      </c>
      <c r="E136" s="1">
        <v>1</v>
      </c>
      <c r="F136" s="1">
        <v>1</v>
      </c>
      <c r="G136" s="1">
        <v>1</v>
      </c>
    </row>
    <row r="137" spans="1:7" ht="14.1" customHeight="1">
      <c r="B137" s="11" t="s">
        <v>17</v>
      </c>
      <c r="C137" s="6" t="s">
        <v>83</v>
      </c>
      <c r="D137" s="79">
        <v>207</v>
      </c>
      <c r="E137" s="1">
        <v>206</v>
      </c>
      <c r="F137" s="1">
        <v>206</v>
      </c>
      <c r="G137" s="35">
        <v>206</v>
      </c>
    </row>
    <row r="138" spans="1:7" ht="14.1" customHeight="1">
      <c r="B138" s="11" t="s">
        <v>94</v>
      </c>
      <c r="C138" s="6" t="s">
        <v>95</v>
      </c>
      <c r="D138" s="63">
        <v>0</v>
      </c>
      <c r="E138" s="1">
        <v>1</v>
      </c>
      <c r="F138" s="1">
        <v>1</v>
      </c>
      <c r="G138" s="35">
        <v>1</v>
      </c>
    </row>
    <row r="139" spans="1:7" ht="14.1" customHeight="1">
      <c r="B139" s="11" t="s">
        <v>18</v>
      </c>
      <c r="C139" s="6" t="s">
        <v>13</v>
      </c>
      <c r="D139" s="1">
        <v>5470</v>
      </c>
      <c r="E139" s="1">
        <v>5467</v>
      </c>
      <c r="F139" s="1">
        <v>5467</v>
      </c>
      <c r="G139" s="35">
        <v>5467</v>
      </c>
    </row>
    <row r="140" spans="1:7" s="40" customFormat="1" ht="14.1" customHeight="1">
      <c r="A140" s="98"/>
      <c r="B140" s="37" t="s">
        <v>90</v>
      </c>
      <c r="C140" s="36" t="s">
        <v>84</v>
      </c>
      <c r="D140" s="64">
        <v>0</v>
      </c>
      <c r="E140" s="1">
        <v>1</v>
      </c>
      <c r="F140" s="1">
        <v>1</v>
      </c>
      <c r="G140" s="1">
        <v>1</v>
      </c>
    </row>
    <row r="141" spans="1:7" ht="14.1" customHeight="1">
      <c r="B141" s="11" t="s">
        <v>19</v>
      </c>
      <c r="C141" s="6" t="s">
        <v>20</v>
      </c>
      <c r="D141" s="63">
        <v>0</v>
      </c>
      <c r="E141" s="63">
        <v>0</v>
      </c>
      <c r="F141" s="63">
        <v>0</v>
      </c>
      <c r="G141" s="63">
        <v>0</v>
      </c>
    </row>
    <row r="142" spans="1:7" ht="14.1" customHeight="1">
      <c r="B142" s="11" t="s">
        <v>149</v>
      </c>
      <c r="C142" s="6" t="s">
        <v>96</v>
      </c>
      <c r="D142" s="63">
        <v>0</v>
      </c>
      <c r="E142" s="79">
        <v>1</v>
      </c>
      <c r="F142" s="79">
        <v>1</v>
      </c>
      <c r="G142" s="1">
        <v>1</v>
      </c>
    </row>
    <row r="143" spans="1:7" s="54" customFormat="1" ht="27.95" customHeight="1">
      <c r="A143" s="70"/>
      <c r="B143" s="59" t="s">
        <v>32</v>
      </c>
      <c r="C143" s="60" t="s">
        <v>33</v>
      </c>
      <c r="D143" s="1">
        <v>2500</v>
      </c>
      <c r="E143" s="64">
        <v>0</v>
      </c>
      <c r="F143" s="64">
        <v>0</v>
      </c>
      <c r="G143" s="64">
        <v>0</v>
      </c>
    </row>
    <row r="144" spans="1:7" ht="14.1" customHeight="1">
      <c r="B144" s="30" t="s">
        <v>34</v>
      </c>
      <c r="C144" s="31" t="s">
        <v>35</v>
      </c>
      <c r="D144" s="79">
        <v>2941</v>
      </c>
      <c r="E144" s="63">
        <v>0</v>
      </c>
      <c r="F144" s="63">
        <v>0</v>
      </c>
      <c r="G144" s="63">
        <v>0</v>
      </c>
    </row>
    <row r="145" spans="1:7" ht="14.1" customHeight="1">
      <c r="B145" s="30" t="s">
        <v>66</v>
      </c>
      <c r="C145" s="31" t="s">
        <v>67</v>
      </c>
      <c r="D145" s="79">
        <v>5000</v>
      </c>
      <c r="E145" s="63">
        <v>0</v>
      </c>
      <c r="F145" s="63">
        <v>0</v>
      </c>
      <c r="G145" s="63">
        <v>0</v>
      </c>
    </row>
    <row r="146" spans="1:7" ht="14.1" customHeight="1">
      <c r="A146" s="101" t="s">
        <v>6</v>
      </c>
      <c r="B146" s="90">
        <v>27</v>
      </c>
      <c r="C146" s="89" t="s">
        <v>21</v>
      </c>
      <c r="D146" s="2">
        <f t="shared" ref="D146:F146" si="13">SUM(D131:D145)</f>
        <v>60861</v>
      </c>
      <c r="E146" s="2">
        <f t="shared" si="13"/>
        <v>52374</v>
      </c>
      <c r="F146" s="2">
        <f t="shared" si="13"/>
        <v>47374</v>
      </c>
      <c r="G146" s="2">
        <v>54311</v>
      </c>
    </row>
    <row r="147" spans="1:7" ht="14.1" customHeight="1">
      <c r="C147" s="6"/>
      <c r="D147" s="4"/>
      <c r="E147" s="4"/>
      <c r="F147" s="4"/>
      <c r="G147" s="4"/>
    </row>
    <row r="148" spans="1:7" ht="14.1" customHeight="1">
      <c r="B148" s="11" t="s">
        <v>156</v>
      </c>
      <c r="C148" s="6" t="s">
        <v>150</v>
      </c>
      <c r="D148" s="1"/>
      <c r="E148" s="1"/>
      <c r="F148" s="1"/>
      <c r="G148" s="1"/>
    </row>
    <row r="149" spans="1:7" ht="14.1" customHeight="1">
      <c r="B149" s="11" t="s">
        <v>78</v>
      </c>
      <c r="C149" s="33" t="s">
        <v>158</v>
      </c>
      <c r="D149" s="1"/>
      <c r="E149" s="1"/>
      <c r="F149" s="1"/>
      <c r="G149" s="1"/>
    </row>
    <row r="150" spans="1:7" ht="14.1" customHeight="1">
      <c r="B150" s="11" t="s">
        <v>157</v>
      </c>
      <c r="C150" s="33" t="s">
        <v>93</v>
      </c>
      <c r="D150" s="64">
        <v>0</v>
      </c>
      <c r="E150" s="1">
        <v>2500</v>
      </c>
      <c r="F150" s="1">
        <v>2500</v>
      </c>
      <c r="G150" s="1">
        <v>2500</v>
      </c>
    </row>
    <row r="151" spans="1:7" ht="14.1" customHeight="1">
      <c r="A151" s="13" t="s">
        <v>6</v>
      </c>
      <c r="B151" s="11" t="s">
        <v>78</v>
      </c>
      <c r="C151" s="33" t="s">
        <v>158</v>
      </c>
      <c r="D151" s="65">
        <f t="shared" ref="D151:F151" si="14">D150</f>
        <v>0</v>
      </c>
      <c r="E151" s="2">
        <f t="shared" si="14"/>
        <v>2500</v>
      </c>
      <c r="F151" s="2">
        <f t="shared" si="14"/>
        <v>2500</v>
      </c>
      <c r="G151" s="2">
        <v>2500</v>
      </c>
    </row>
    <row r="152" spans="1:7" ht="14.1" customHeight="1">
      <c r="C152" s="6"/>
      <c r="D152" s="1"/>
      <c r="E152" s="1"/>
      <c r="F152" s="1"/>
      <c r="G152" s="1"/>
    </row>
    <row r="153" spans="1:7" ht="14.1" customHeight="1">
      <c r="B153" s="11" t="s">
        <v>151</v>
      </c>
      <c r="C153" s="33" t="s">
        <v>152</v>
      </c>
      <c r="D153" s="1"/>
      <c r="E153" s="1"/>
      <c r="F153" s="1"/>
      <c r="G153" s="1"/>
    </row>
    <row r="154" spans="1:7" ht="14.1" customHeight="1">
      <c r="B154" s="11" t="s">
        <v>166</v>
      </c>
      <c r="C154" s="33" t="s">
        <v>93</v>
      </c>
      <c r="D154" s="64">
        <v>0</v>
      </c>
      <c r="E154" s="1">
        <v>5400</v>
      </c>
      <c r="F154" s="1">
        <v>5400</v>
      </c>
      <c r="G154" s="64">
        <v>0</v>
      </c>
    </row>
    <row r="155" spans="1:7" ht="14.1" customHeight="1">
      <c r="A155" s="13" t="s">
        <v>6</v>
      </c>
      <c r="B155" s="11" t="s">
        <v>151</v>
      </c>
      <c r="C155" s="33" t="s">
        <v>152</v>
      </c>
      <c r="D155" s="65">
        <f t="shared" ref="D155:F155" si="15">D154</f>
        <v>0</v>
      </c>
      <c r="E155" s="2">
        <f t="shared" si="15"/>
        <v>5400</v>
      </c>
      <c r="F155" s="2">
        <f t="shared" si="15"/>
        <v>5400</v>
      </c>
      <c r="G155" s="65">
        <v>0</v>
      </c>
    </row>
    <row r="156" spans="1:7" ht="14.1" customHeight="1">
      <c r="C156" s="6"/>
      <c r="D156" s="1"/>
      <c r="E156" s="1"/>
      <c r="F156" s="1"/>
      <c r="G156" s="1"/>
    </row>
    <row r="157" spans="1:7" ht="14.1" customHeight="1">
      <c r="B157" s="11" t="s">
        <v>153</v>
      </c>
      <c r="C157" s="33" t="s">
        <v>154</v>
      </c>
      <c r="D157" s="1"/>
      <c r="E157" s="1"/>
      <c r="F157" s="1"/>
      <c r="G157" s="1"/>
    </row>
    <row r="158" spans="1:7" ht="14.1" customHeight="1">
      <c r="B158" s="11" t="s">
        <v>167</v>
      </c>
      <c r="C158" s="33" t="s">
        <v>93</v>
      </c>
      <c r="D158" s="64">
        <v>0</v>
      </c>
      <c r="E158" s="1">
        <v>1400</v>
      </c>
      <c r="F158" s="1">
        <v>1400</v>
      </c>
      <c r="G158" s="1">
        <v>2000</v>
      </c>
    </row>
    <row r="159" spans="1:7" ht="14.1" customHeight="1">
      <c r="A159" s="13" t="s">
        <v>6</v>
      </c>
      <c r="B159" s="11" t="s">
        <v>153</v>
      </c>
      <c r="C159" s="33" t="s">
        <v>154</v>
      </c>
      <c r="D159" s="65">
        <f t="shared" ref="D159:F159" si="16">D158</f>
        <v>0</v>
      </c>
      <c r="E159" s="2">
        <f t="shared" si="16"/>
        <v>1400</v>
      </c>
      <c r="F159" s="2">
        <f t="shared" si="16"/>
        <v>1400</v>
      </c>
      <c r="G159" s="2">
        <v>2000</v>
      </c>
    </row>
    <row r="160" spans="1:7" ht="14.1" customHeight="1">
      <c r="C160" s="6"/>
      <c r="D160" s="1"/>
      <c r="E160" s="1"/>
      <c r="F160" s="1"/>
      <c r="G160" s="1"/>
    </row>
    <row r="161" spans="1:7" ht="14.1" customHeight="1">
      <c r="B161" s="30" t="s">
        <v>155</v>
      </c>
      <c r="C161" s="33" t="s">
        <v>183</v>
      </c>
      <c r="D161" s="1"/>
      <c r="E161" s="1"/>
      <c r="F161" s="1"/>
      <c r="G161" s="1"/>
    </row>
    <row r="162" spans="1:7" ht="14.1" customHeight="1">
      <c r="B162" s="11" t="s">
        <v>168</v>
      </c>
      <c r="C162" s="33" t="s">
        <v>93</v>
      </c>
      <c r="D162" s="64">
        <v>0</v>
      </c>
      <c r="E162" s="1">
        <v>1000</v>
      </c>
      <c r="F162" s="1">
        <v>1000</v>
      </c>
      <c r="G162" s="1">
        <v>500</v>
      </c>
    </row>
    <row r="163" spans="1:7" ht="14.1" customHeight="1">
      <c r="A163" s="13" t="s">
        <v>6</v>
      </c>
      <c r="B163" s="30" t="s">
        <v>155</v>
      </c>
      <c r="C163" s="33" t="s">
        <v>183</v>
      </c>
      <c r="D163" s="65">
        <f t="shared" ref="D163:F163" si="17">D162</f>
        <v>0</v>
      </c>
      <c r="E163" s="2">
        <f t="shared" si="17"/>
        <v>1000</v>
      </c>
      <c r="F163" s="2">
        <f t="shared" si="17"/>
        <v>1000</v>
      </c>
      <c r="G163" s="2">
        <v>500</v>
      </c>
    </row>
    <row r="164" spans="1:7" ht="14.1" customHeight="1">
      <c r="B164" s="30"/>
      <c r="C164" s="33"/>
      <c r="D164" s="4"/>
      <c r="E164" s="4"/>
      <c r="F164" s="4"/>
      <c r="G164" s="4"/>
    </row>
    <row r="165" spans="1:7" ht="14.1" customHeight="1">
      <c r="B165" s="30" t="s">
        <v>174</v>
      </c>
      <c r="C165" s="31" t="s">
        <v>35</v>
      </c>
      <c r="D165" s="1"/>
      <c r="E165" s="1"/>
      <c r="F165" s="1"/>
      <c r="G165" s="1"/>
    </row>
    <row r="166" spans="1:7" ht="14.1" customHeight="1">
      <c r="B166" s="11" t="s">
        <v>175</v>
      </c>
      <c r="C166" s="33" t="s">
        <v>93</v>
      </c>
      <c r="D166" s="64">
        <v>0</v>
      </c>
      <c r="E166" s="64">
        <v>0</v>
      </c>
      <c r="F166" s="1">
        <v>3000</v>
      </c>
      <c r="G166" s="1">
        <v>1000</v>
      </c>
    </row>
    <row r="167" spans="1:7" ht="14.1" customHeight="1">
      <c r="A167" s="13" t="s">
        <v>6</v>
      </c>
      <c r="B167" s="30" t="s">
        <v>174</v>
      </c>
      <c r="C167" s="31" t="s">
        <v>35</v>
      </c>
      <c r="D167" s="65">
        <f>D166</f>
        <v>0</v>
      </c>
      <c r="E167" s="65">
        <f t="shared" ref="E167:F167" si="18">E166</f>
        <v>0</v>
      </c>
      <c r="F167" s="2">
        <f t="shared" si="18"/>
        <v>3000</v>
      </c>
      <c r="G167" s="2">
        <v>1000</v>
      </c>
    </row>
    <row r="168" spans="1:7" ht="14.1" customHeight="1">
      <c r="B168" s="30"/>
      <c r="C168" s="31"/>
      <c r="D168" s="1"/>
      <c r="E168" s="1"/>
      <c r="F168" s="1"/>
      <c r="G168" s="1"/>
    </row>
    <row r="169" spans="1:7" ht="14.1" customHeight="1">
      <c r="B169" s="30" t="s">
        <v>179</v>
      </c>
      <c r="C169" s="31" t="s">
        <v>180</v>
      </c>
      <c r="D169" s="1"/>
      <c r="E169" s="1"/>
      <c r="F169" s="1"/>
      <c r="G169" s="1"/>
    </row>
    <row r="170" spans="1:7" ht="14.1" customHeight="1">
      <c r="A170" s="70"/>
      <c r="B170" s="52" t="s">
        <v>181</v>
      </c>
      <c r="C170" s="60" t="s">
        <v>93</v>
      </c>
      <c r="D170" s="64">
        <v>0</v>
      </c>
      <c r="E170" s="64">
        <v>0</v>
      </c>
      <c r="F170" s="1">
        <v>1295</v>
      </c>
      <c r="G170" s="1">
        <v>700</v>
      </c>
    </row>
    <row r="171" spans="1:7" ht="14.1" customHeight="1">
      <c r="A171" s="70" t="s">
        <v>6</v>
      </c>
      <c r="B171" s="59" t="s">
        <v>179</v>
      </c>
      <c r="C171" s="51" t="s">
        <v>180</v>
      </c>
      <c r="D171" s="65">
        <f>D170</f>
        <v>0</v>
      </c>
      <c r="E171" s="65">
        <f t="shared" ref="E171:F171" si="19">E170</f>
        <v>0</v>
      </c>
      <c r="F171" s="2">
        <f t="shared" si="19"/>
        <v>1295</v>
      </c>
      <c r="G171" s="2">
        <v>700</v>
      </c>
    </row>
    <row r="172" spans="1:7" ht="14.1" customHeight="1">
      <c r="B172" s="30"/>
      <c r="C172" s="33"/>
      <c r="D172" s="1"/>
      <c r="E172" s="1"/>
      <c r="F172" s="1"/>
      <c r="G172" s="1"/>
    </row>
    <row r="173" spans="1:7" ht="14.1" customHeight="1">
      <c r="B173" s="30" t="s">
        <v>176</v>
      </c>
      <c r="C173" s="31" t="s">
        <v>65</v>
      </c>
      <c r="E173" s="71"/>
      <c r="F173" s="72"/>
      <c r="G173" s="1"/>
    </row>
    <row r="174" spans="1:7" ht="14.1" customHeight="1">
      <c r="B174" s="11" t="s">
        <v>177</v>
      </c>
      <c r="C174" s="33" t="s">
        <v>178</v>
      </c>
      <c r="D174" s="67">
        <v>0</v>
      </c>
      <c r="E174" s="64">
        <v>0</v>
      </c>
      <c r="F174" s="1">
        <v>10000</v>
      </c>
      <c r="G174" s="1">
        <v>10000</v>
      </c>
    </row>
    <row r="175" spans="1:7" ht="14.1" customHeight="1">
      <c r="A175" s="13" t="s">
        <v>6</v>
      </c>
      <c r="B175" s="30" t="s">
        <v>176</v>
      </c>
      <c r="C175" s="31" t="s">
        <v>65</v>
      </c>
      <c r="D175" s="68">
        <f>D174</f>
        <v>0</v>
      </c>
      <c r="E175" s="68">
        <f t="shared" ref="E175:F175" si="20">E174</f>
        <v>0</v>
      </c>
      <c r="F175" s="42">
        <f t="shared" si="20"/>
        <v>10000</v>
      </c>
      <c r="G175" s="73">
        <v>10000</v>
      </c>
    </row>
    <row r="176" spans="1:7" ht="14.1" customHeight="1">
      <c r="A176" s="13" t="s">
        <v>6</v>
      </c>
      <c r="B176" s="11" t="s">
        <v>156</v>
      </c>
      <c r="C176" s="6" t="s">
        <v>150</v>
      </c>
      <c r="D176" s="65">
        <f t="shared" ref="D176:F176" si="21">D151+D155+D159+D163+D167+D171+D175</f>
        <v>0</v>
      </c>
      <c r="E176" s="2">
        <f t="shared" si="21"/>
        <v>10300</v>
      </c>
      <c r="F176" s="2">
        <f t="shared" si="21"/>
        <v>24595</v>
      </c>
      <c r="G176" s="2">
        <v>16700</v>
      </c>
    </row>
    <row r="177" spans="1:7" ht="14.1" customHeight="1">
      <c r="A177" s="13" t="s">
        <v>6</v>
      </c>
      <c r="B177" s="7" t="s">
        <v>49</v>
      </c>
      <c r="C177" s="28" t="s">
        <v>25</v>
      </c>
      <c r="D177" s="2">
        <f t="shared" ref="D177:F177" si="22">D146+D176</f>
        <v>60861</v>
      </c>
      <c r="E177" s="2">
        <f t="shared" si="22"/>
        <v>62674</v>
      </c>
      <c r="F177" s="2">
        <f t="shared" si="22"/>
        <v>71969</v>
      </c>
      <c r="G177" s="2">
        <v>71011</v>
      </c>
    </row>
    <row r="178" spans="1:7" ht="14.1" customHeight="1">
      <c r="A178" s="13" t="s">
        <v>6</v>
      </c>
      <c r="B178" s="7">
        <v>2052</v>
      </c>
      <c r="C178" s="28" t="s">
        <v>2</v>
      </c>
      <c r="D178" s="2">
        <f t="shared" ref="D178:F178" si="23">D177</f>
        <v>60861</v>
      </c>
      <c r="E178" s="2">
        <f t="shared" si="23"/>
        <v>62674</v>
      </c>
      <c r="F178" s="2">
        <f t="shared" si="23"/>
        <v>71969</v>
      </c>
      <c r="G178" s="2">
        <v>71011</v>
      </c>
    </row>
    <row r="179" spans="1:7" ht="14.1" customHeight="1">
      <c r="A179" s="102" t="s">
        <v>6</v>
      </c>
      <c r="B179" s="44"/>
      <c r="C179" s="45" t="s">
        <v>7</v>
      </c>
      <c r="D179" s="3">
        <f t="shared" ref="D179:F179" si="24">D178+D126</f>
        <v>185009</v>
      </c>
      <c r="E179" s="3">
        <f t="shared" si="24"/>
        <v>194580</v>
      </c>
      <c r="F179" s="3">
        <f t="shared" si="24"/>
        <v>197293</v>
      </c>
      <c r="G179" s="3">
        <v>227554</v>
      </c>
    </row>
    <row r="180" spans="1:7" ht="15" customHeight="1">
      <c r="A180" s="103"/>
      <c r="B180" s="46"/>
      <c r="C180" s="47"/>
      <c r="D180" s="1"/>
      <c r="E180" s="1"/>
      <c r="F180" s="1"/>
      <c r="G180" s="1"/>
    </row>
    <row r="181" spans="1:7" ht="15" customHeight="1">
      <c r="C181" s="28" t="s">
        <v>159</v>
      </c>
      <c r="D181" s="1"/>
      <c r="E181" s="1"/>
      <c r="F181" s="1"/>
      <c r="G181" s="1"/>
    </row>
    <row r="182" spans="1:7" ht="25.5">
      <c r="A182" s="95" t="s">
        <v>8</v>
      </c>
      <c r="B182" s="48" t="s">
        <v>160</v>
      </c>
      <c r="C182" s="61" t="s">
        <v>171</v>
      </c>
      <c r="D182" s="1"/>
      <c r="E182" s="1"/>
      <c r="F182" s="1"/>
      <c r="G182" s="1"/>
    </row>
    <row r="183" spans="1:7" s="10" customFormat="1" ht="15" customHeight="1">
      <c r="A183" s="9"/>
      <c r="B183" s="7" t="s">
        <v>162</v>
      </c>
      <c r="C183" s="28" t="s">
        <v>163</v>
      </c>
      <c r="D183" s="5"/>
      <c r="E183" s="5"/>
      <c r="F183" s="5"/>
      <c r="G183" s="5"/>
    </row>
    <row r="184" spans="1:7" ht="15" customHeight="1">
      <c r="B184" s="11" t="s">
        <v>156</v>
      </c>
      <c r="C184" s="6" t="s">
        <v>150</v>
      </c>
      <c r="D184" s="1"/>
      <c r="E184" s="1"/>
      <c r="F184" s="1"/>
      <c r="G184" s="1"/>
    </row>
    <row r="185" spans="1:7" ht="15" customHeight="1">
      <c r="B185" s="11" t="s">
        <v>78</v>
      </c>
      <c r="C185" s="33" t="s">
        <v>182</v>
      </c>
      <c r="D185" s="1"/>
      <c r="E185" s="1"/>
      <c r="F185" s="1"/>
      <c r="G185" s="1"/>
    </row>
    <row r="186" spans="1:7" ht="15" customHeight="1">
      <c r="B186" s="11" t="s">
        <v>164</v>
      </c>
      <c r="C186" s="6" t="s">
        <v>165</v>
      </c>
      <c r="D186" s="64">
        <v>0</v>
      </c>
      <c r="E186" s="1">
        <v>6000</v>
      </c>
      <c r="F186" s="1">
        <v>6000</v>
      </c>
      <c r="G186" s="1">
        <v>6828</v>
      </c>
    </row>
    <row r="187" spans="1:7" ht="15" customHeight="1">
      <c r="A187" s="13" t="s">
        <v>6</v>
      </c>
      <c r="B187" s="11" t="s">
        <v>78</v>
      </c>
      <c r="C187" s="33" t="s">
        <v>182</v>
      </c>
      <c r="D187" s="65">
        <f t="shared" ref="D187:F191" si="25">D186</f>
        <v>0</v>
      </c>
      <c r="E187" s="2">
        <f t="shared" si="25"/>
        <v>6000</v>
      </c>
      <c r="F187" s="2">
        <f t="shared" si="25"/>
        <v>6000</v>
      </c>
      <c r="G187" s="2">
        <v>6828</v>
      </c>
    </row>
    <row r="188" spans="1:7" ht="15" customHeight="1">
      <c r="A188" s="13" t="s">
        <v>6</v>
      </c>
      <c r="B188" s="11" t="s">
        <v>156</v>
      </c>
      <c r="C188" s="6" t="s">
        <v>150</v>
      </c>
      <c r="D188" s="69">
        <f t="shared" si="25"/>
        <v>0</v>
      </c>
      <c r="E188" s="4">
        <f t="shared" si="25"/>
        <v>6000</v>
      </c>
      <c r="F188" s="4">
        <f t="shared" si="25"/>
        <v>6000</v>
      </c>
      <c r="G188" s="4">
        <v>6828</v>
      </c>
    </row>
    <row r="189" spans="1:7" ht="15" customHeight="1">
      <c r="A189" s="13" t="s">
        <v>6</v>
      </c>
      <c r="B189" s="7" t="s">
        <v>162</v>
      </c>
      <c r="C189" s="28" t="s">
        <v>163</v>
      </c>
      <c r="D189" s="65">
        <f t="shared" si="25"/>
        <v>0</v>
      </c>
      <c r="E189" s="2">
        <f t="shared" si="25"/>
        <v>6000</v>
      </c>
      <c r="F189" s="2">
        <f t="shared" si="25"/>
        <v>6000</v>
      </c>
      <c r="G189" s="2">
        <v>6828</v>
      </c>
    </row>
    <row r="190" spans="1:7" ht="25.5">
      <c r="A190" s="95" t="s">
        <v>6</v>
      </c>
      <c r="B190" s="48" t="s">
        <v>160</v>
      </c>
      <c r="C190" s="61" t="s">
        <v>171</v>
      </c>
      <c r="D190" s="64">
        <f t="shared" si="25"/>
        <v>0</v>
      </c>
      <c r="E190" s="1">
        <f t="shared" si="25"/>
        <v>6000</v>
      </c>
      <c r="F190" s="1">
        <f t="shared" si="25"/>
        <v>6000</v>
      </c>
      <c r="G190" s="1">
        <v>6828</v>
      </c>
    </row>
    <row r="191" spans="1:7" ht="15" customHeight="1">
      <c r="A191" s="102" t="s">
        <v>6</v>
      </c>
      <c r="B191" s="44"/>
      <c r="C191" s="45" t="s">
        <v>159</v>
      </c>
      <c r="D191" s="65">
        <f t="shared" si="25"/>
        <v>0</v>
      </c>
      <c r="E191" s="2">
        <f t="shared" si="25"/>
        <v>6000</v>
      </c>
      <c r="F191" s="2">
        <f t="shared" si="25"/>
        <v>6000</v>
      </c>
      <c r="G191" s="2">
        <v>6828</v>
      </c>
    </row>
    <row r="192" spans="1:7" ht="15" customHeight="1">
      <c r="A192" s="102" t="s">
        <v>6</v>
      </c>
      <c r="B192" s="44"/>
      <c r="C192" s="45" t="s">
        <v>4</v>
      </c>
      <c r="D192" s="3">
        <f t="shared" ref="D192:F192" si="26">D179+D191</f>
        <v>185009</v>
      </c>
      <c r="E192" s="3">
        <f t="shared" si="26"/>
        <v>200580</v>
      </c>
      <c r="F192" s="3">
        <f t="shared" si="26"/>
        <v>203293</v>
      </c>
      <c r="G192" s="3">
        <v>234382</v>
      </c>
    </row>
    <row r="194" spans="1:6">
      <c r="C194" s="49"/>
      <c r="D194" s="50"/>
    </row>
    <row r="200" spans="1:6" s="10" customFormat="1">
      <c r="A200" s="9"/>
      <c r="B200" s="7"/>
      <c r="C200" s="17"/>
      <c r="D200" s="81"/>
      <c r="E200" s="82"/>
      <c r="F200" s="82"/>
    </row>
    <row r="201" spans="1:6" s="10" customFormat="1">
      <c r="A201" s="9"/>
      <c r="B201" s="7"/>
      <c r="C201" s="17"/>
      <c r="D201" s="83"/>
      <c r="E201" s="83"/>
      <c r="F201" s="83"/>
    </row>
    <row r="202" spans="1:6" s="10" customFormat="1">
      <c r="A202" s="9"/>
      <c r="B202" s="7"/>
      <c r="C202" s="17"/>
      <c r="E202" s="17"/>
      <c r="F202" s="17"/>
    </row>
    <row r="203" spans="1:6" s="10" customFormat="1">
      <c r="A203" s="9"/>
      <c r="B203" s="7"/>
      <c r="C203" s="17"/>
      <c r="E203" s="91"/>
      <c r="F203" s="17"/>
    </row>
    <row r="204" spans="1:6">
      <c r="C204" s="12"/>
      <c r="E204" s="29"/>
    </row>
    <row r="205" spans="1:6">
      <c r="C205" s="12"/>
    </row>
    <row r="206" spans="1:6">
      <c r="C206" s="12"/>
    </row>
    <row r="207" spans="1:6">
      <c r="C207" s="12"/>
    </row>
    <row r="208" spans="1:6">
      <c r="C208" s="12"/>
    </row>
    <row r="209" spans="3:3">
      <c r="C209" s="12"/>
    </row>
    <row r="210" spans="3:3">
      <c r="C210" s="12"/>
    </row>
    <row r="211" spans="3:3">
      <c r="C211" s="12"/>
    </row>
    <row r="212" spans="3:3">
      <c r="C212" s="12"/>
    </row>
  </sheetData>
  <autoFilter ref="A18:G192"/>
  <mergeCells count="1">
    <mergeCell ref="E7:G7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247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1" manualBreakCount="1">
    <brk id="14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dem26</vt:lpstr>
      <vt:lpstr>motorvehiclerevenue</vt:lpstr>
      <vt:lpstr>'dem26'!Print_Area</vt:lpstr>
      <vt:lpstr>'dem26'!Print_Titles</vt:lpstr>
      <vt:lpstr>'dem26'!revise</vt:lpstr>
      <vt:lpstr>'dem26'!sgs</vt:lpstr>
      <vt:lpstr>'dem26'!tax</vt:lpstr>
      <vt:lpstr>'dem26'!Voted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2024-08-03T10:53:12Z</cp:lastPrinted>
  <dcterms:created xsi:type="dcterms:W3CDTF">2004-06-02T16:21:55Z</dcterms:created>
  <dcterms:modified xsi:type="dcterms:W3CDTF">2024-08-09T09:22:37Z</dcterms:modified>
</cp:coreProperties>
</file>