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11010"/>
  </bookViews>
  <sheets>
    <sheet name="dem28" sheetId="4" r:id="rId1"/>
  </sheets>
  <definedNames>
    <definedName name="_xlnm._FilterDatabase" localSheetId="0" hidden="1">'dem28'!$A$17:$G$157</definedName>
    <definedName name="_Regression_Int" localSheetId="0" hidden="1">1</definedName>
    <definedName name="da">#REF!</definedName>
    <definedName name="dopcap">'dem28'!#REF!</definedName>
    <definedName name="DOPrevenue">'dem28'!$C$11:$F$11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'dem28'!#REF!</definedName>
    <definedName name="oas" localSheetId="0">'dem28'!$D$120:$G$120</definedName>
    <definedName name="oasrec" localSheetId="0">'dem28'!$D$155:$G$155</definedName>
    <definedName name="_xlnm.Print_Area" localSheetId="0">'dem28'!$A$1:$G$151</definedName>
    <definedName name="_xlnm.Print_Titles" localSheetId="0">'dem28'!$14:$17</definedName>
    <definedName name="reform">#REF!</definedName>
    <definedName name="revise" localSheetId="0">'dem28'!$D$177:$F$177</definedName>
    <definedName name="sgs" localSheetId="0">'dem28'!$D$80:$G$80</definedName>
    <definedName name="socialwelfare">#REF!</definedName>
    <definedName name="spfrd">#REF!</definedName>
    <definedName name="sss">#REF!</definedName>
    <definedName name="summary" localSheetId="0">'dem28'!#REF!</definedName>
    <definedName name="urbancap">#REF!</definedName>
    <definedName name="Voted" localSheetId="0">'dem28'!$C$11:$F$11</definedName>
    <definedName name="vsi" localSheetId="0">'dem28'!#REF!</definedName>
    <definedName name="Z_239EE218_578E_4317_BEED_14D5D7089E27_.wvu.FilterData" localSheetId="0" hidden="1">'dem28'!$A$1:$G$180</definedName>
    <definedName name="Z_239EE218_578E_4317_BEED_14D5D7089E27_.wvu.PrintArea" localSheetId="0" hidden="1">'dem28'!$A$1:$G$121</definedName>
    <definedName name="Z_239EE218_578E_4317_BEED_14D5D7089E27_.wvu.PrintTitles" localSheetId="0" hidden="1">'dem28'!$14:$17</definedName>
    <definedName name="Z_302A3EA3_AE96_11D5_A646_0050BA3D7AFD_.wvu.FilterData" localSheetId="0" hidden="1">'dem28'!$A$1:$G$180</definedName>
    <definedName name="Z_302A3EA3_AE96_11D5_A646_0050BA3D7AFD_.wvu.PrintArea" localSheetId="0" hidden="1">'dem28'!$A$1:$G$121</definedName>
    <definedName name="Z_302A3EA3_AE96_11D5_A646_0050BA3D7AFD_.wvu.PrintTitles" localSheetId="0" hidden="1">'dem28'!$14:$17</definedName>
    <definedName name="Z_36DBA021_0ECB_11D4_8064_004005726899_.wvu.FilterData" localSheetId="0" hidden="1">'dem28'!$C$18:$C$162</definedName>
    <definedName name="Z_36DBA021_0ECB_11D4_8064_004005726899_.wvu.PrintArea" localSheetId="0" hidden="1">'dem28'!$A$1:$G$121</definedName>
    <definedName name="Z_36DBA021_0ECB_11D4_8064_004005726899_.wvu.PrintTitles" localSheetId="0" hidden="1">'dem28'!$14:$17</definedName>
    <definedName name="Z_93EBE921_AE91_11D5_8685_004005726899_.wvu.FilterData" localSheetId="0" hidden="1">'dem28'!$C$18:$C$162</definedName>
    <definedName name="Z_93EBE921_AE91_11D5_8685_004005726899_.wvu.PrintArea" localSheetId="0" hidden="1">'dem28'!$A$1:$G$121</definedName>
    <definedName name="Z_93EBE921_AE91_11D5_8685_004005726899_.wvu.PrintTitles" localSheetId="0" hidden="1">'dem28'!$14:$17</definedName>
    <definedName name="Z_94DA79C1_0FDE_11D5_9579_000021DAEEA2_.wvu.FilterData" localSheetId="0" hidden="1">'dem28'!$C$18:$C$162</definedName>
    <definedName name="Z_94DA79C1_0FDE_11D5_9579_000021DAEEA2_.wvu.PrintArea" localSheetId="0" hidden="1">'dem28'!$A$1:$G$121</definedName>
    <definedName name="Z_94DA79C1_0FDE_11D5_9579_000021DAEEA2_.wvu.PrintTitles" localSheetId="0" hidden="1">'dem28'!$14:$17</definedName>
    <definedName name="Z_B4CB096D_161F_11D5_8064_004005726899_.wvu.FilterData" localSheetId="0" hidden="1">'dem28'!$C$18:$C$162</definedName>
    <definedName name="Z_B4CB099B_161F_11D5_8064_004005726899_.wvu.FilterData" localSheetId="0" hidden="1">'dem28'!$C$18:$C$162</definedName>
    <definedName name="Z_C868F8C3_16D7_11D5_A68D_81D6213F5331_.wvu.FilterData" localSheetId="0" hidden="1">'dem28'!$C$18:$C$162</definedName>
    <definedName name="Z_C868F8C3_16D7_11D5_A68D_81D6213F5331_.wvu.PrintArea" localSheetId="0" hidden="1">'dem28'!$A$1:$G$121</definedName>
    <definedName name="Z_C868F8C3_16D7_11D5_A68D_81D6213F5331_.wvu.PrintTitles" localSheetId="0" hidden="1">'dem28'!$14:$17</definedName>
    <definedName name="Z_E5DF37BD_125C_11D5_8DC4_D0F5D88B3549_.wvu.FilterData" localSheetId="0" hidden="1">'dem28'!$C$18:$C$162</definedName>
    <definedName name="Z_E5DF37BD_125C_11D5_8DC4_D0F5D88B3549_.wvu.PrintArea" localSheetId="0" hidden="1">'dem28'!$A$1:$G$121</definedName>
    <definedName name="Z_E5DF37BD_125C_11D5_8DC4_D0F5D88B3549_.wvu.PrintTitles" localSheetId="0" hidden="1">'dem28'!$14:$17</definedName>
    <definedName name="Z_F8ADACC1_164E_11D6_B603_000021DAEEA2_.wvu.FilterData" localSheetId="0" hidden="1">'dem28'!$C$18:$C$162</definedName>
    <definedName name="Z_F8ADACC1_164E_11D6_B603_000021DAEEA2_.wvu.PrintArea" localSheetId="0" hidden="1">'dem28'!$A$1:$G$121</definedName>
    <definedName name="Z_F8ADACC1_164E_11D6_B603_000021DAEEA2_.wvu.PrintTitles" localSheetId="0" hidden="1">'dem28'!$14:$17</definedName>
  </definedNames>
  <calcPr calcId="124519"/>
</workbook>
</file>

<file path=xl/calcChain.xml><?xml version="1.0" encoding="utf-8"?>
<calcChain xmlns="http://schemas.openxmlformats.org/spreadsheetml/2006/main">
  <c r="E78" i="4"/>
  <c r="F78"/>
  <c r="D78"/>
  <c r="D141"/>
  <c r="E140"/>
  <c r="F140"/>
  <c r="D140"/>
  <c r="E136"/>
  <c r="F136"/>
  <c r="D136"/>
  <c r="F146"/>
  <c r="F147" s="1"/>
  <c r="E146"/>
  <c r="E147" s="1"/>
  <c r="D146"/>
  <c r="D147" s="1"/>
  <c r="E131"/>
  <c r="D131"/>
  <c r="E118"/>
  <c r="D118"/>
  <c r="E74"/>
  <c r="D74"/>
  <c r="E59"/>
  <c r="D59"/>
  <c r="E39"/>
  <c r="D39"/>
  <c r="E141" l="1"/>
  <c r="E148" s="1"/>
  <c r="D79"/>
  <c r="D80" s="1"/>
  <c r="F141"/>
  <c r="E79"/>
  <c r="F23"/>
  <c r="F105"/>
  <c r="F118" s="1"/>
  <c r="F62"/>
  <c r="F74" s="1"/>
  <c r="F42"/>
  <c r="F59" s="1"/>
  <c r="F22"/>
  <c r="F127"/>
  <c r="F131" s="1"/>
  <c r="D148"/>
  <c r="F101"/>
  <c r="E101"/>
  <c r="D101"/>
  <c r="F97"/>
  <c r="E97"/>
  <c r="D97"/>
  <c r="F93"/>
  <c r="E93"/>
  <c r="D93"/>
  <c r="F86"/>
  <c r="E86"/>
  <c r="D86"/>
  <c r="F39" l="1"/>
  <c r="F79" s="1"/>
  <c r="F80" s="1"/>
  <c r="F148"/>
  <c r="F149" s="1"/>
  <c r="F150" s="1"/>
  <c r="E102"/>
  <c r="E119" s="1"/>
  <c r="E120" s="1"/>
  <c r="D102"/>
  <c r="D119" s="1"/>
  <c r="D120" s="1"/>
  <c r="E149"/>
  <c r="E150" s="1"/>
  <c r="E80"/>
  <c r="D149"/>
  <c r="D150" s="1"/>
  <c r="F102"/>
  <c r="F119" s="1"/>
  <c r="F120" s="1"/>
  <c r="E11"/>
  <c r="E121" l="1"/>
  <c r="E151" s="1"/>
  <c r="D121"/>
  <c r="D151" s="1"/>
  <c r="F121"/>
  <c r="F151" s="1"/>
  <c r="D11" l="1"/>
  <c r="F11" s="1"/>
</calcChain>
</file>

<file path=xl/sharedStrings.xml><?xml version="1.0" encoding="utf-8"?>
<sst xmlns="http://schemas.openxmlformats.org/spreadsheetml/2006/main" count="246" uniqueCount="141">
  <si>
    <t>Secretariat - General Services</t>
  </si>
  <si>
    <t>Other Administrative Services</t>
  </si>
  <si>
    <t>Major /Sub-Major/Minor/Sub/Detailed Heads</t>
  </si>
  <si>
    <t>Total</t>
  </si>
  <si>
    <t>REVENUE SECTION</t>
  </si>
  <si>
    <t>M.H.</t>
  </si>
  <si>
    <t>29.00.01</t>
  </si>
  <si>
    <t>29.00.11</t>
  </si>
  <si>
    <t>29.00.13</t>
  </si>
  <si>
    <t>Office Expenses</t>
  </si>
  <si>
    <t>29.00.26</t>
  </si>
  <si>
    <t>Training of Probationers</t>
  </si>
  <si>
    <t>44.00.01</t>
  </si>
  <si>
    <t>Salaries</t>
  </si>
  <si>
    <t>44.00.11</t>
  </si>
  <si>
    <t>44.00.13</t>
  </si>
  <si>
    <t>Training</t>
  </si>
  <si>
    <t>Voted</t>
  </si>
  <si>
    <t>Chief Information Commission</t>
  </si>
  <si>
    <t>45.00.01</t>
  </si>
  <si>
    <t>45.00.11</t>
  </si>
  <si>
    <t>45.00.13</t>
  </si>
  <si>
    <t>II. Details of the estimates and the heads under which this grant will be accounted for:</t>
  </si>
  <si>
    <t>Revenue</t>
  </si>
  <si>
    <t>Capital</t>
  </si>
  <si>
    <t>A - General Services (d) Administrative Services</t>
  </si>
  <si>
    <t>Secretariat</t>
  </si>
  <si>
    <t>(In Thousands of Rupees)</t>
  </si>
  <si>
    <t>Administrative Reform Commission</t>
  </si>
  <si>
    <t>46.00.01</t>
  </si>
  <si>
    <t>46.00.11</t>
  </si>
  <si>
    <t>46.00.13</t>
  </si>
  <si>
    <t>30.00.40</t>
  </si>
  <si>
    <t>29.00.02</t>
  </si>
  <si>
    <t>Wages</t>
  </si>
  <si>
    <t>45.00.02</t>
  </si>
  <si>
    <t>46.00.02</t>
  </si>
  <si>
    <t>44.00.02</t>
  </si>
  <si>
    <t xml:space="preserve">State Category Training </t>
  </si>
  <si>
    <t>Administrative Training Institute</t>
  </si>
  <si>
    <t xml:space="preserve"> DEMAND NO. 28</t>
  </si>
  <si>
    <t>Actuals</t>
  </si>
  <si>
    <t>Budget 
Estimate</t>
  </si>
  <si>
    <t>Revised 
Estimate</t>
  </si>
  <si>
    <t xml:space="preserve"> PERSONNEL</t>
  </si>
  <si>
    <t>Department of Personnel</t>
  </si>
  <si>
    <t>2022-23</t>
  </si>
  <si>
    <t>Department of Personnel, AR &amp; Training</t>
  </si>
  <si>
    <t>2023-24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</si>
  <si>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</si>
  <si>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</si>
  <si>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</si>
  <si>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</si>
  <si>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</si>
  <si>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</si>
  <si>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Fuel and Lubricants</t>
  </si>
  <si>
    <t>29.00.06</t>
  </si>
  <si>
    <t>29.00.07</t>
  </si>
  <si>
    <t>29.00.08</t>
  </si>
  <si>
    <t>29.00.09</t>
  </si>
  <si>
    <t>29.00.12</t>
  </si>
  <si>
    <t>29.00.24</t>
  </si>
  <si>
    <t>45.00.06</t>
  </si>
  <si>
    <t>45.00.07</t>
  </si>
  <si>
    <t>45.00.08</t>
  </si>
  <si>
    <t>45.00.09</t>
  </si>
  <si>
    <t>45.00.12</t>
  </si>
  <si>
    <t>45.00.24</t>
  </si>
  <si>
    <t>46.00.06</t>
  </si>
  <si>
    <t>46.00.07</t>
  </si>
  <si>
    <t>46.00.08</t>
  </si>
  <si>
    <t>46.00.09</t>
  </si>
  <si>
    <t>46.00.24</t>
  </si>
  <si>
    <t>44.00.06</t>
  </si>
  <si>
    <t>44.00.07</t>
  </si>
  <si>
    <t>44.00.08</t>
  </si>
  <si>
    <t>44.00.09</t>
  </si>
  <si>
    <t>44.00.24</t>
  </si>
  <si>
    <t>Advertising &amp; Publicity</t>
  </si>
  <si>
    <t>29.00.71</t>
  </si>
  <si>
    <t>Skill Development Fund</t>
  </si>
  <si>
    <t>CAPITAL SECTION</t>
  </si>
  <si>
    <t>00.800</t>
  </si>
  <si>
    <t>Other Expenditure</t>
  </si>
  <si>
    <t>30.00.71</t>
  </si>
  <si>
    <t>Information, Computer, Telecommunications (ICT) Equipment</t>
  </si>
  <si>
    <t>30.60.09</t>
  </si>
  <si>
    <t>30.61.09</t>
  </si>
  <si>
    <t>Training of Officers</t>
  </si>
  <si>
    <t>30.62.09</t>
  </si>
  <si>
    <t>Purchase of Vehicles</t>
  </si>
  <si>
    <t>31.60.51</t>
  </si>
  <si>
    <t>Motor Vehicles</t>
  </si>
  <si>
    <t>30.00.51</t>
  </si>
  <si>
    <t>A - Capital Account of General Services</t>
  </si>
  <si>
    <t>Capital Outlay on Other Administrative
 Services</t>
  </si>
  <si>
    <t>Capital Outlay on Other Administrative 
Services</t>
  </si>
  <si>
    <t>I. Estimate of the amount required in the year ending 31st March, 2025 to defray the charges in respect of Personnel</t>
  </si>
  <si>
    <t>29.00.16</t>
  </si>
  <si>
    <t>Printing and Publications</t>
  </si>
  <si>
    <t>29.00.19</t>
  </si>
  <si>
    <t>Digital Equipment</t>
  </si>
  <si>
    <t>29.00.21</t>
  </si>
  <si>
    <t>Materials and Supplies</t>
  </si>
  <si>
    <t>29.00.27</t>
  </si>
  <si>
    <t>Minor Civil and Electric Works</t>
  </si>
  <si>
    <t>29.00.29</t>
  </si>
  <si>
    <t>Repair and Maintenance</t>
  </si>
  <si>
    <t>29.00.49</t>
  </si>
  <si>
    <t>Other Revenue Expenditure</t>
  </si>
  <si>
    <t>45.00.04</t>
  </si>
  <si>
    <t>Pensionary Charges</t>
  </si>
  <si>
    <t>45.00.16</t>
  </si>
  <si>
    <t>Printing and Publication</t>
  </si>
  <si>
    <t>45.00.28</t>
  </si>
  <si>
    <t>Professional Services</t>
  </si>
  <si>
    <t>45.00.29</t>
  </si>
  <si>
    <t>45.00.32</t>
  </si>
  <si>
    <t>Contribution</t>
  </si>
  <si>
    <t>45.00.49</t>
  </si>
  <si>
    <t>46.00.27</t>
  </si>
  <si>
    <t>46.00.29</t>
  </si>
  <si>
    <t>46.00.49</t>
  </si>
  <si>
    <t>44.00.16</t>
  </si>
  <si>
    <t>44.00.21</t>
  </si>
  <si>
    <t>44.00.29</t>
  </si>
  <si>
    <t>44.00.49</t>
  </si>
  <si>
    <t>30.00.60</t>
  </si>
  <si>
    <t>Other Capital Expenditure</t>
  </si>
  <si>
    <t>30.00.74</t>
  </si>
  <si>
    <t>Furniture &amp; Fixtures</t>
  </si>
  <si>
    <t>Administrative Reforms Commission</t>
  </si>
  <si>
    <t>32.60.51</t>
  </si>
  <si>
    <t>45.00.19</t>
  </si>
  <si>
    <t>Digital Equipments</t>
  </si>
  <si>
    <t>Purchase of ICT Equipments</t>
  </si>
  <si>
    <t>31.61.71</t>
  </si>
  <si>
    <t>Retired Employees' Welfare Board</t>
  </si>
  <si>
    <t>47.00.31</t>
  </si>
  <si>
    <t>Grant in Aid General</t>
  </si>
  <si>
    <t>2024-25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</si>
</sst>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0.00#"/>
    <numFmt numFmtId="165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4" fillId="0" borderId="2" xfId="6" applyFont="1" applyFill="1" applyBorder="1" applyAlignment="1" applyProtection="1">
      <alignment horizontal="left" vertical="top" wrapText="1"/>
    </xf>
    <xf numFmtId="0" fontId="4" fillId="0" borderId="2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/>
    </xf>
    <xf numFmtId="0" fontId="4" fillId="0" borderId="2" xfId="5" applyNumberFormat="1" applyFont="1" applyFill="1" applyBorder="1" applyAlignment="1" applyProtection="1">
      <alignment horizontal="right"/>
    </xf>
    <xf numFmtId="0" fontId="4" fillId="0" borderId="0" xfId="6" applyFont="1" applyFill="1" applyProtection="1"/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vertical="center" wrapText="1"/>
    </xf>
    <xf numFmtId="0" fontId="4" fillId="0" borderId="0" xfId="2" applyNumberFormat="1" applyFont="1" applyFill="1" applyAlignment="1">
      <alignment horizontal="left" vertical="top" wrapText="1"/>
    </xf>
    <xf numFmtId="0" fontId="3" fillId="0" borderId="0" xfId="2" applyNumberFormat="1" applyFont="1" applyFill="1" applyBorder="1" applyAlignment="1"/>
    <xf numFmtId="0" fontId="4" fillId="0" borderId="0" xfId="2" applyNumberFormat="1" applyFont="1" applyFill="1"/>
    <xf numFmtId="0" fontId="4" fillId="0" borderId="0" xfId="2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left" wrapText="1"/>
    </xf>
    <xf numFmtId="0" fontId="4" fillId="0" borderId="0" xfId="4" applyNumberFormat="1" applyFont="1" applyFill="1" applyAlignment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center"/>
    </xf>
    <xf numFmtId="0" fontId="4" fillId="0" borderId="0" xfId="4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left"/>
    </xf>
    <xf numFmtId="0" fontId="4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>
      <alignment horizontal="right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43" fontId="4" fillId="0" borderId="0" xfId="1" applyFont="1" applyFill="1" applyAlignment="1" applyProtection="1">
      <alignment horizontal="right" wrapText="1"/>
    </xf>
    <xf numFmtId="43" fontId="4" fillId="0" borderId="3" xfId="1" applyFont="1" applyFill="1" applyBorder="1" applyAlignment="1" applyProtection="1">
      <alignment horizontal="right" wrapText="1"/>
    </xf>
    <xf numFmtId="0" fontId="4" fillId="0" borderId="2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>
      <alignment horizontal="left" vertical="top" wrapText="1"/>
    </xf>
    <xf numFmtId="43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43" fontId="4" fillId="0" borderId="1" xfId="1" applyFont="1" applyFill="1" applyBorder="1" applyAlignment="1" applyProtection="1">
      <alignment horizontal="right" wrapText="1"/>
    </xf>
    <xf numFmtId="0" fontId="4" fillId="0" borderId="1" xfId="2" applyNumberFormat="1" applyFont="1" applyFill="1" applyBorder="1" applyAlignment="1" applyProtection="1">
      <alignment horizontal="right"/>
    </xf>
    <xf numFmtId="43" fontId="4" fillId="0" borderId="3" xfId="1" applyFont="1" applyFill="1" applyBorder="1" applyAlignment="1">
      <alignment horizontal="right" wrapText="1"/>
    </xf>
    <xf numFmtId="0" fontId="4" fillId="0" borderId="3" xfId="2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 vertical="top" wrapText="1"/>
    </xf>
    <xf numFmtId="43" fontId="4" fillId="0" borderId="0" xfId="1" applyFont="1" applyFill="1" applyBorder="1" applyAlignment="1">
      <alignment horizontal="right" wrapText="1"/>
    </xf>
    <xf numFmtId="0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4" fillId="0" borderId="3" xfId="2" applyNumberFormat="1" applyFont="1" applyFill="1" applyBorder="1" applyAlignment="1">
      <alignment horizontal="left" vertical="top" wrapText="1"/>
    </xf>
    <xf numFmtId="0" fontId="3" fillId="0" borderId="3" xfId="2" applyNumberFormat="1" applyFont="1" applyFill="1" applyBorder="1" applyAlignment="1">
      <alignment horizontal="right" vertical="top" wrapText="1"/>
    </xf>
    <xf numFmtId="0" fontId="3" fillId="0" borderId="3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vertical="top" wrapText="1"/>
    </xf>
    <xf numFmtId="0" fontId="4" fillId="0" borderId="0" xfId="6" applyFont="1" applyFill="1" applyBorder="1" applyAlignment="1" applyProtection="1">
      <alignment vertical="top" wrapText="1"/>
    </xf>
    <xf numFmtId="43" fontId="4" fillId="0" borderId="0" xfId="1" applyFont="1" applyFill="1" applyAlignment="1">
      <alignment wrapText="1"/>
    </xf>
    <xf numFmtId="0" fontId="4" fillId="0" borderId="0" xfId="0" applyNumberFormat="1" applyFont="1" applyFill="1" applyBorder="1" applyAlignment="1">
      <alignment vertical="top"/>
    </xf>
    <xf numFmtId="0" fontId="3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Alignment="1"/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>
      <alignment horizontal="left" vertical="top" wrapText="1"/>
    </xf>
    <xf numFmtId="0" fontId="3" fillId="0" borderId="2" xfId="2" applyNumberFormat="1" applyFont="1" applyFill="1" applyBorder="1" applyAlignment="1">
      <alignment horizontal="right" vertical="top" wrapText="1"/>
    </xf>
    <xf numFmtId="0" fontId="3" fillId="0" borderId="2" xfId="2" applyNumberFormat="1" applyFont="1" applyFill="1" applyBorder="1" applyAlignment="1">
      <alignment vertical="top" wrapText="1"/>
    </xf>
    <xf numFmtId="0" fontId="4" fillId="0" borderId="2" xfId="2" applyNumberFormat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 wrapText="1"/>
    </xf>
    <xf numFmtId="43" fontId="4" fillId="0" borderId="1" xfId="1" applyFont="1" applyFill="1" applyBorder="1" applyAlignment="1">
      <alignment horizontal="right" wrapText="1"/>
    </xf>
    <xf numFmtId="49" fontId="3" fillId="0" borderId="0" xfId="2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Alignment="1" applyProtection="1">
      <alignment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6" applyNumberFormat="1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Alignment="1">
      <alignment horizontal="right" vertical="top"/>
    </xf>
    <xf numFmtId="0" fontId="3" fillId="0" borderId="0" xfId="2" applyNumberFormat="1" applyFont="1" applyFill="1" applyAlignment="1">
      <alignment horizontal="center" vertical="top"/>
    </xf>
    <xf numFmtId="0" fontId="4" fillId="0" borderId="0" xfId="2" applyNumberFormat="1" applyFont="1" applyFill="1" applyAlignment="1">
      <alignment horizontal="center" vertical="top" wrapText="1"/>
    </xf>
    <xf numFmtId="49" fontId="4" fillId="0" borderId="0" xfId="2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Alignment="1" applyProtection="1"/>
    <xf numFmtId="0" fontId="3" fillId="0" borderId="0" xfId="1" applyNumberFormat="1" applyFont="1" applyFill="1" applyBorder="1" applyAlignment="1" applyProtection="1">
      <alignment horizontal="center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/>
    <xf numFmtId="0" fontId="1" fillId="0" borderId="0" xfId="0" applyFont="1" applyFill="1" applyAlignment="1"/>
    <xf numFmtId="0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6" applyFont="1" applyFill="1" applyBorder="1" applyProtection="1"/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2" xfId="1" applyNumberFormat="1" applyFont="1" applyFill="1" applyBorder="1" applyAlignment="1">
      <alignment horizontal="right" wrapText="1"/>
    </xf>
    <xf numFmtId="0" fontId="3" fillId="0" borderId="0" xfId="2" applyNumberFormat="1" applyFont="1" applyFill="1" applyAlignment="1">
      <alignment horizontal="left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center" vertical="top" wrapText="1"/>
    </xf>
    <xf numFmtId="43" fontId="4" fillId="0" borderId="3" xfId="1" applyNumberFormat="1" applyFont="1" applyFill="1" applyBorder="1" applyAlignment="1" applyProtection="1">
      <alignment horizontal="right" wrapText="1"/>
    </xf>
    <xf numFmtId="0" fontId="4" fillId="0" borderId="2" xfId="5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Border="1" applyAlignment="1">
      <alignment horizontal="right"/>
    </xf>
    <xf numFmtId="43" fontId="3" fillId="0" borderId="0" xfId="2" applyNumberFormat="1" applyFont="1" applyFill="1" applyAlignment="1">
      <alignment horizontal="right"/>
    </xf>
    <xf numFmtId="0" fontId="4" fillId="0" borderId="1" xfId="6" applyNumberFormat="1" applyFont="1" applyFill="1" applyBorder="1" applyAlignment="1" applyProtection="1">
      <alignment horizontal="left" vertical="top" wrapText="1"/>
    </xf>
    <xf numFmtId="0" fontId="4" fillId="0" borderId="1" xfId="6" applyNumberFormat="1" applyFont="1" applyFill="1" applyBorder="1" applyAlignment="1" applyProtection="1">
      <alignment horizontal="righ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0" fontId="4" fillId="0" borderId="2" xfId="5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left" wrapText="1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colors>
    <mruColors>
      <color rgb="FFFF0066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H178"/>
  <sheetViews>
    <sheetView tabSelected="1" view="pageBreakPreview" zoomScaleNormal="106" zoomScaleSheetLayoutView="100" workbookViewId="0">
      <selection activeCell="M23" sqref="M23"/>
    </sheetView>
  </sheetViews>
  <sheetFormatPr defaultColWidth="11" defaultRowHeight="12.75"/>
  <cols>
    <col min="1" max="1" width="5.7109375" style="11" customWidth="1"/>
    <col min="2" max="2" width="8.28515625" style="18" customWidth="1"/>
    <col min="3" max="3" width="39.7109375" style="13" customWidth="1"/>
    <col min="4" max="7" width="10.7109375" style="13" customWidth="1"/>
    <col min="8" max="16384" width="11" style="13"/>
  </cols>
  <sheetData>
    <row r="1" spans="1:7" ht="14.1" customHeight="1">
      <c r="B1" s="12"/>
      <c r="D1" s="63" t="s">
        <v>40</v>
      </c>
      <c r="F1" s="12"/>
      <c r="G1" s="12"/>
    </row>
    <row r="2" spans="1:7" ht="13.15" customHeight="1">
      <c r="B2" s="15"/>
      <c r="D2" s="63" t="s">
        <v>44</v>
      </c>
      <c r="F2" s="15"/>
      <c r="G2" s="15"/>
    </row>
    <row r="3" spans="1:7" ht="10.15" customHeight="1">
      <c r="B3" s="16"/>
      <c r="C3" s="17"/>
    </row>
    <row r="4" spans="1:7" ht="14.1" customHeight="1">
      <c r="C4" s="14" t="s">
        <v>25</v>
      </c>
      <c r="D4" s="19">
        <v>2052</v>
      </c>
      <c r="E4" s="13" t="s">
        <v>0</v>
      </c>
    </row>
    <row r="5" spans="1:7" ht="14.1" customHeight="1">
      <c r="C5" s="14"/>
      <c r="D5" s="19">
        <v>2070</v>
      </c>
      <c r="E5" s="13" t="s">
        <v>1</v>
      </c>
    </row>
    <row r="6" spans="1:7" ht="25.15" customHeight="1">
      <c r="C6" s="78" t="s">
        <v>94</v>
      </c>
      <c r="D6" s="79">
        <v>4070</v>
      </c>
      <c r="E6" s="108" t="s">
        <v>95</v>
      </c>
      <c r="F6" s="108"/>
      <c r="G6" s="108"/>
    </row>
    <row r="7" spans="1:7" ht="9" customHeight="1">
      <c r="C7" s="19"/>
    </row>
    <row r="8" spans="1:7" ht="15" customHeight="1">
      <c r="A8" s="82" t="s">
        <v>97</v>
      </c>
      <c r="B8" s="74"/>
      <c r="C8" s="74"/>
      <c r="E8" s="74"/>
      <c r="F8" s="74"/>
      <c r="G8" s="74"/>
    </row>
    <row r="9" spans="1:7" ht="11.45" customHeight="1">
      <c r="A9" s="21"/>
      <c r="B9" s="21"/>
      <c r="C9" s="21"/>
      <c r="E9" s="21"/>
      <c r="F9" s="21"/>
      <c r="G9" s="21"/>
    </row>
    <row r="10" spans="1:7" ht="14.1" customHeight="1">
      <c r="A10" s="22"/>
      <c r="D10" s="23" t="s">
        <v>23</v>
      </c>
      <c r="E10" s="23" t="s">
        <v>24</v>
      </c>
      <c r="F10" s="23" t="s">
        <v>3</v>
      </c>
    </row>
    <row r="11" spans="1:7" ht="14.1" customHeight="1">
      <c r="A11" s="24"/>
      <c r="C11" s="25" t="s">
        <v>17</v>
      </c>
      <c r="D11" s="19">
        <f>G121</f>
        <v>203685</v>
      </c>
      <c r="E11" s="83">
        <f>G150</f>
        <v>11162</v>
      </c>
      <c r="F11" s="19">
        <f>SUM(D11:E11)</f>
        <v>214847</v>
      </c>
    </row>
    <row r="12" spans="1:7">
      <c r="A12" s="24"/>
      <c r="D12" s="25"/>
      <c r="E12" s="26"/>
    </row>
    <row r="13" spans="1:7" ht="14.1" customHeight="1">
      <c r="A13" s="27" t="s">
        <v>22</v>
      </c>
      <c r="C13" s="28"/>
    </row>
    <row r="14" spans="1:7" ht="14.1" customHeight="1">
      <c r="C14" s="29"/>
      <c r="D14" s="29"/>
      <c r="E14" s="29"/>
      <c r="F14" s="29"/>
      <c r="G14" s="30" t="s">
        <v>27</v>
      </c>
    </row>
    <row r="15" spans="1:7" s="5" customFormat="1" ht="25.5">
      <c r="A15" s="1"/>
      <c r="B15" s="2"/>
      <c r="C15" s="3"/>
      <c r="D15" s="4" t="s">
        <v>41</v>
      </c>
      <c r="E15" s="99" t="s">
        <v>42</v>
      </c>
      <c r="F15" s="99" t="s">
        <v>43</v>
      </c>
      <c r="G15" s="107" t="s">
        <v>42</v>
      </c>
    </row>
    <row r="16" spans="1:7" s="88" customFormat="1">
      <c r="A16" s="84"/>
      <c r="B16" s="85" t="s">
        <v>2</v>
      </c>
      <c r="C16" s="86"/>
      <c r="D16" s="87" t="s">
        <v>46</v>
      </c>
      <c r="E16" s="87" t="s">
        <v>48</v>
      </c>
      <c r="F16" s="87" t="s">
        <v>48</v>
      </c>
      <c r="G16" s="87" t="s">
        <v>140</v>
      </c>
    </row>
    <row r="17" spans="1:8" s="5" customFormat="1" ht="8.4499999999999993" customHeight="1">
      <c r="A17" s="6"/>
      <c r="B17" s="7"/>
      <c r="C17" s="8"/>
      <c r="D17" s="9"/>
      <c r="E17" s="9"/>
      <c r="F17" s="9"/>
      <c r="G17" s="10"/>
    </row>
    <row r="18" spans="1:8" ht="15" customHeight="1">
      <c r="A18" s="17"/>
      <c r="B18" s="31"/>
      <c r="C18" s="32" t="s">
        <v>4</v>
      </c>
      <c r="D18" s="33"/>
      <c r="E18" s="33"/>
      <c r="F18" s="33"/>
      <c r="G18" s="33"/>
    </row>
    <row r="19" spans="1:8" ht="15" customHeight="1">
      <c r="A19" s="11" t="s">
        <v>5</v>
      </c>
      <c r="B19" s="34">
        <v>2052</v>
      </c>
      <c r="C19" s="32" t="s">
        <v>0</v>
      </c>
    </row>
    <row r="20" spans="1:8" ht="15" customHeight="1">
      <c r="B20" s="35">
        <v>0.09</v>
      </c>
      <c r="C20" s="32" t="s">
        <v>26</v>
      </c>
    </row>
    <row r="21" spans="1:8" ht="15" customHeight="1">
      <c r="B21" s="36">
        <v>29</v>
      </c>
      <c r="C21" s="17" t="s">
        <v>45</v>
      </c>
      <c r="D21" s="64"/>
      <c r="E21" s="64"/>
      <c r="F21" s="64"/>
      <c r="G21" s="64"/>
    </row>
    <row r="22" spans="1:8" ht="15" customHeight="1">
      <c r="B22" s="36" t="s">
        <v>6</v>
      </c>
      <c r="C22" s="17" t="s">
        <v>13</v>
      </c>
      <c r="D22" s="75">
        <v>59880</v>
      </c>
      <c r="E22" s="75">
        <v>66695</v>
      </c>
      <c r="F22" s="75">
        <f>66695-6</f>
        <v>66689</v>
      </c>
      <c r="G22" s="20">
        <v>40522</v>
      </c>
    </row>
    <row r="23" spans="1:8" ht="15" customHeight="1">
      <c r="B23" s="36" t="s">
        <v>33</v>
      </c>
      <c r="C23" s="17" t="s">
        <v>34</v>
      </c>
      <c r="D23" s="75">
        <v>103846</v>
      </c>
      <c r="E23" s="75">
        <v>506468</v>
      </c>
      <c r="F23" s="75">
        <f>506468-225000-99904</f>
        <v>181564</v>
      </c>
      <c r="G23" s="20">
        <v>7216</v>
      </c>
    </row>
    <row r="24" spans="1:8" s="5" customFormat="1" ht="14.65" customHeight="1">
      <c r="A24" s="76"/>
      <c r="B24" s="77" t="s">
        <v>56</v>
      </c>
      <c r="C24" s="76" t="s">
        <v>49</v>
      </c>
      <c r="D24" s="41">
        <v>0</v>
      </c>
      <c r="E24" s="45">
        <v>1</v>
      </c>
      <c r="F24" s="45">
        <v>1</v>
      </c>
      <c r="G24" s="45">
        <v>2026</v>
      </c>
      <c r="H24" s="13"/>
    </row>
    <row r="25" spans="1:8" s="5" customFormat="1" ht="14.65" customHeight="1">
      <c r="A25" s="76"/>
      <c r="B25" s="77" t="s">
        <v>57</v>
      </c>
      <c r="C25" s="76" t="s">
        <v>50</v>
      </c>
      <c r="D25" s="41">
        <v>0</v>
      </c>
      <c r="E25" s="45">
        <v>1</v>
      </c>
      <c r="F25" s="45">
        <v>1</v>
      </c>
      <c r="G25" s="45">
        <v>33090</v>
      </c>
      <c r="H25" s="13"/>
    </row>
    <row r="26" spans="1:8" s="5" customFormat="1" ht="14.65" customHeight="1">
      <c r="A26" s="76"/>
      <c r="B26" s="77" t="s">
        <v>58</v>
      </c>
      <c r="C26" s="76" t="s">
        <v>51</v>
      </c>
      <c r="D26" s="41">
        <v>0</v>
      </c>
      <c r="E26" s="45">
        <v>1</v>
      </c>
      <c r="F26" s="45">
        <v>1</v>
      </c>
      <c r="G26" s="45">
        <v>1</v>
      </c>
      <c r="H26" s="13"/>
    </row>
    <row r="27" spans="1:8" s="5" customFormat="1" ht="14.65" customHeight="1">
      <c r="A27" s="76"/>
      <c r="B27" s="77" t="s">
        <v>59</v>
      </c>
      <c r="C27" s="76" t="s">
        <v>52</v>
      </c>
      <c r="D27" s="41">
        <v>0</v>
      </c>
      <c r="E27" s="45">
        <v>1</v>
      </c>
      <c r="F27" s="45">
        <v>1</v>
      </c>
      <c r="G27" s="45">
        <v>1</v>
      </c>
      <c r="H27" s="13"/>
    </row>
    <row r="28" spans="1:8" ht="15" customHeight="1">
      <c r="B28" s="36" t="s">
        <v>7</v>
      </c>
      <c r="C28" s="17" t="s">
        <v>53</v>
      </c>
      <c r="D28" s="75">
        <v>397</v>
      </c>
      <c r="E28" s="75">
        <v>699</v>
      </c>
      <c r="F28" s="75">
        <v>699</v>
      </c>
      <c r="G28" s="20">
        <v>699</v>
      </c>
    </row>
    <row r="29" spans="1:8" s="5" customFormat="1" ht="14.65" customHeight="1">
      <c r="A29" s="76"/>
      <c r="B29" s="77" t="s">
        <v>60</v>
      </c>
      <c r="C29" s="76" t="s">
        <v>54</v>
      </c>
      <c r="D29" s="41">
        <v>0</v>
      </c>
      <c r="E29" s="45">
        <v>1</v>
      </c>
      <c r="F29" s="45">
        <v>1</v>
      </c>
      <c r="G29" s="45">
        <v>1</v>
      </c>
      <c r="H29" s="13"/>
    </row>
    <row r="30" spans="1:8" ht="15" customHeight="1">
      <c r="B30" s="36" t="s">
        <v>8</v>
      </c>
      <c r="C30" s="17" t="s">
        <v>9</v>
      </c>
      <c r="D30" s="75">
        <v>16465</v>
      </c>
      <c r="E30" s="75">
        <v>7198</v>
      </c>
      <c r="F30" s="75">
        <v>7198</v>
      </c>
      <c r="G30" s="20">
        <v>10000</v>
      </c>
    </row>
    <row r="31" spans="1:8" ht="15" customHeight="1">
      <c r="A31" s="80"/>
      <c r="B31" s="81" t="s">
        <v>98</v>
      </c>
      <c r="C31" s="17" t="s">
        <v>99</v>
      </c>
      <c r="D31" s="37">
        <v>0</v>
      </c>
      <c r="E31" s="37">
        <v>0</v>
      </c>
      <c r="F31" s="75">
        <v>1</v>
      </c>
      <c r="G31" s="20">
        <v>1</v>
      </c>
    </row>
    <row r="32" spans="1:8" ht="15" customHeight="1">
      <c r="A32" s="80"/>
      <c r="B32" s="81" t="s">
        <v>100</v>
      </c>
      <c r="C32" s="17" t="s">
        <v>101</v>
      </c>
      <c r="D32" s="37">
        <v>0</v>
      </c>
      <c r="E32" s="37">
        <v>0</v>
      </c>
      <c r="F32" s="75">
        <v>1</v>
      </c>
      <c r="G32" s="20">
        <v>1</v>
      </c>
    </row>
    <row r="33" spans="1:8" ht="15" customHeight="1">
      <c r="A33" s="80"/>
      <c r="B33" s="81" t="s">
        <v>102</v>
      </c>
      <c r="C33" s="17" t="s">
        <v>103</v>
      </c>
      <c r="D33" s="37">
        <v>0</v>
      </c>
      <c r="E33" s="37">
        <v>0</v>
      </c>
      <c r="F33" s="75">
        <v>1</v>
      </c>
      <c r="G33" s="20">
        <v>1</v>
      </c>
    </row>
    <row r="34" spans="1:8" s="5" customFormat="1" ht="14.65" customHeight="1">
      <c r="A34" s="76"/>
      <c r="B34" s="77" t="s">
        <v>61</v>
      </c>
      <c r="C34" s="76" t="s">
        <v>55</v>
      </c>
      <c r="D34" s="41">
        <v>0</v>
      </c>
      <c r="E34" s="45">
        <v>1</v>
      </c>
      <c r="F34" s="45">
        <v>1</v>
      </c>
      <c r="G34" s="20">
        <v>1</v>
      </c>
      <c r="H34" s="13"/>
    </row>
    <row r="35" spans="1:8" ht="15" customHeight="1">
      <c r="B35" s="36" t="s">
        <v>10</v>
      </c>
      <c r="C35" s="17" t="s">
        <v>78</v>
      </c>
      <c r="D35" s="75">
        <v>11</v>
      </c>
      <c r="E35" s="75">
        <v>200</v>
      </c>
      <c r="F35" s="75">
        <v>200</v>
      </c>
      <c r="G35" s="20">
        <v>200</v>
      </c>
    </row>
    <row r="36" spans="1:8" ht="15" customHeight="1">
      <c r="A36" s="80"/>
      <c r="B36" s="81" t="s">
        <v>104</v>
      </c>
      <c r="C36" s="17" t="s">
        <v>105</v>
      </c>
      <c r="D36" s="37">
        <v>0</v>
      </c>
      <c r="E36" s="37">
        <v>0</v>
      </c>
      <c r="F36" s="75">
        <v>1</v>
      </c>
      <c r="G36" s="20">
        <v>1</v>
      </c>
    </row>
    <row r="37" spans="1:8" ht="15" customHeight="1">
      <c r="A37" s="80"/>
      <c r="B37" s="81" t="s">
        <v>106</v>
      </c>
      <c r="C37" s="17" t="s">
        <v>107</v>
      </c>
      <c r="D37" s="37">
        <v>0</v>
      </c>
      <c r="E37" s="37">
        <v>0</v>
      </c>
      <c r="F37" s="75">
        <v>1</v>
      </c>
      <c r="G37" s="20">
        <v>1</v>
      </c>
    </row>
    <row r="38" spans="1:8" ht="15" customHeight="1">
      <c r="A38" s="80"/>
      <c r="B38" s="81" t="s">
        <v>108</v>
      </c>
      <c r="C38" s="17" t="s">
        <v>109</v>
      </c>
      <c r="D38" s="37">
        <v>0</v>
      </c>
      <c r="E38" s="37">
        <v>0</v>
      </c>
      <c r="F38" s="75">
        <v>1</v>
      </c>
      <c r="G38" s="20">
        <v>1</v>
      </c>
    </row>
    <row r="39" spans="1:8" ht="15" customHeight="1">
      <c r="A39" s="11" t="s">
        <v>3</v>
      </c>
      <c r="B39" s="36">
        <v>29</v>
      </c>
      <c r="C39" s="17" t="s">
        <v>45</v>
      </c>
      <c r="D39" s="89">
        <f>SUM(D22:D38)</f>
        <v>180599</v>
      </c>
      <c r="E39" s="89">
        <f t="shared" ref="E39:F39" si="0">SUM(E22:E38)</f>
        <v>581266</v>
      </c>
      <c r="F39" s="89">
        <f t="shared" si="0"/>
        <v>256362</v>
      </c>
      <c r="G39" s="89">
        <v>93763</v>
      </c>
    </row>
    <row r="40" spans="1:8">
      <c r="B40" s="36"/>
      <c r="C40" s="17"/>
      <c r="D40" s="39"/>
      <c r="E40" s="39"/>
      <c r="F40" s="39"/>
      <c r="G40" s="39"/>
    </row>
    <row r="41" spans="1:8" ht="15" customHeight="1">
      <c r="B41" s="36">
        <v>45</v>
      </c>
      <c r="C41" s="17" t="s">
        <v>18</v>
      </c>
      <c r="D41" s="40"/>
      <c r="E41" s="40"/>
      <c r="F41" s="40"/>
      <c r="G41" s="40"/>
    </row>
    <row r="42" spans="1:8" ht="15" customHeight="1">
      <c r="B42" s="36" t="s">
        <v>19</v>
      </c>
      <c r="C42" s="17" t="s">
        <v>13</v>
      </c>
      <c r="D42" s="45">
        <v>29825</v>
      </c>
      <c r="E42" s="45">
        <v>30660</v>
      </c>
      <c r="F42" s="45">
        <f>30660-6</f>
        <v>30654</v>
      </c>
      <c r="G42" s="40">
        <v>17415</v>
      </c>
    </row>
    <row r="43" spans="1:8" ht="15" customHeight="1">
      <c r="B43" s="36" t="s">
        <v>35</v>
      </c>
      <c r="C43" s="17" t="s">
        <v>34</v>
      </c>
      <c r="D43" s="45">
        <v>1648</v>
      </c>
      <c r="E43" s="45">
        <v>2769</v>
      </c>
      <c r="F43" s="45">
        <v>2769</v>
      </c>
      <c r="G43" s="40">
        <v>2235</v>
      </c>
    </row>
    <row r="44" spans="1:8" ht="15" customHeight="1">
      <c r="A44" s="80"/>
      <c r="B44" s="81" t="s">
        <v>110</v>
      </c>
      <c r="C44" s="17" t="s">
        <v>111</v>
      </c>
      <c r="D44" s="41">
        <v>0</v>
      </c>
      <c r="E44" s="41">
        <v>0</v>
      </c>
      <c r="F44" s="45">
        <v>1</v>
      </c>
      <c r="G44" s="40">
        <v>1</v>
      </c>
    </row>
    <row r="45" spans="1:8" s="5" customFormat="1" ht="14.65" customHeight="1">
      <c r="A45" s="76"/>
      <c r="B45" s="77" t="s">
        <v>62</v>
      </c>
      <c r="C45" s="76" t="s">
        <v>49</v>
      </c>
      <c r="D45" s="41">
        <v>0</v>
      </c>
      <c r="E45" s="45">
        <v>1</v>
      </c>
      <c r="F45" s="45">
        <v>1</v>
      </c>
      <c r="G45" s="45">
        <v>871</v>
      </c>
      <c r="H45" s="13"/>
    </row>
    <row r="46" spans="1:8" s="5" customFormat="1" ht="14.65" customHeight="1">
      <c r="A46" s="76"/>
      <c r="B46" s="77" t="s">
        <v>63</v>
      </c>
      <c r="C46" s="76" t="s">
        <v>50</v>
      </c>
      <c r="D46" s="41">
        <v>0</v>
      </c>
      <c r="E46" s="45">
        <v>1</v>
      </c>
      <c r="F46" s="45">
        <v>1</v>
      </c>
      <c r="G46" s="45">
        <v>17807</v>
      </c>
      <c r="H46" s="13"/>
    </row>
    <row r="47" spans="1:8" s="5" customFormat="1" ht="14.65" customHeight="1">
      <c r="A47" s="76"/>
      <c r="B47" s="77" t="s">
        <v>64</v>
      </c>
      <c r="C47" s="76" t="s">
        <v>51</v>
      </c>
      <c r="D47" s="41">
        <v>0</v>
      </c>
      <c r="E47" s="45">
        <v>1</v>
      </c>
      <c r="F47" s="45">
        <v>1</v>
      </c>
      <c r="G47" s="45">
        <v>1</v>
      </c>
      <c r="H47" s="13"/>
    </row>
    <row r="48" spans="1:8" s="5" customFormat="1" ht="14.65" customHeight="1">
      <c r="A48" s="76"/>
      <c r="B48" s="77" t="s">
        <v>65</v>
      </c>
      <c r="C48" s="76" t="s">
        <v>52</v>
      </c>
      <c r="D48" s="41">
        <v>0</v>
      </c>
      <c r="E48" s="45">
        <v>1</v>
      </c>
      <c r="F48" s="45">
        <v>1</v>
      </c>
      <c r="G48" s="45">
        <v>1</v>
      </c>
      <c r="H48" s="13"/>
    </row>
    <row r="49" spans="1:8" ht="15" customHeight="1">
      <c r="B49" s="36" t="s">
        <v>20</v>
      </c>
      <c r="C49" s="17" t="s">
        <v>53</v>
      </c>
      <c r="D49" s="45">
        <v>409</v>
      </c>
      <c r="E49" s="45">
        <v>799</v>
      </c>
      <c r="F49" s="45">
        <v>799</v>
      </c>
      <c r="G49" s="40">
        <v>799</v>
      </c>
    </row>
    <row r="50" spans="1:8" s="5" customFormat="1" ht="14.65" customHeight="1">
      <c r="A50" s="102"/>
      <c r="B50" s="103" t="s">
        <v>66</v>
      </c>
      <c r="C50" s="102" t="s">
        <v>54</v>
      </c>
      <c r="D50" s="46">
        <v>0</v>
      </c>
      <c r="E50" s="65">
        <v>1</v>
      </c>
      <c r="F50" s="65">
        <v>1</v>
      </c>
      <c r="G50" s="65">
        <v>1</v>
      </c>
      <c r="H50" s="13"/>
    </row>
    <row r="51" spans="1:8" ht="15" customHeight="1">
      <c r="B51" s="36" t="s">
        <v>21</v>
      </c>
      <c r="C51" s="17" t="s">
        <v>9</v>
      </c>
      <c r="D51" s="45">
        <v>6780</v>
      </c>
      <c r="E51" s="45">
        <v>2998</v>
      </c>
      <c r="F51" s="45">
        <v>2998</v>
      </c>
      <c r="G51" s="40">
        <v>2998</v>
      </c>
    </row>
    <row r="52" spans="1:8" ht="15" customHeight="1">
      <c r="A52" s="80"/>
      <c r="B52" s="81" t="s">
        <v>112</v>
      </c>
      <c r="C52" s="17" t="s">
        <v>113</v>
      </c>
      <c r="D52" s="41">
        <v>0</v>
      </c>
      <c r="E52" s="41">
        <v>0</v>
      </c>
      <c r="F52" s="45">
        <v>1</v>
      </c>
      <c r="G52" s="40">
        <v>1</v>
      </c>
    </row>
    <row r="53" spans="1:8" ht="15" customHeight="1">
      <c r="A53" s="80"/>
      <c r="B53" s="81" t="s">
        <v>133</v>
      </c>
      <c r="C53" s="17" t="s">
        <v>134</v>
      </c>
      <c r="D53" s="41">
        <v>0</v>
      </c>
      <c r="E53" s="41">
        <v>0</v>
      </c>
      <c r="F53" s="41">
        <v>0</v>
      </c>
      <c r="G53" s="40">
        <v>500</v>
      </c>
    </row>
    <row r="54" spans="1:8" ht="15" customHeight="1">
      <c r="A54" s="80"/>
      <c r="B54" s="81" t="s">
        <v>114</v>
      </c>
      <c r="C54" s="17" t="s">
        <v>115</v>
      </c>
      <c r="D54" s="41">
        <v>0</v>
      </c>
      <c r="E54" s="41">
        <v>0</v>
      </c>
      <c r="F54" s="45">
        <v>1</v>
      </c>
      <c r="G54" s="40">
        <v>1</v>
      </c>
    </row>
    <row r="55" spans="1:8" ht="15" customHeight="1">
      <c r="A55" s="80"/>
      <c r="B55" s="81" t="s">
        <v>116</v>
      </c>
      <c r="C55" s="17" t="s">
        <v>107</v>
      </c>
      <c r="D55" s="41">
        <v>0</v>
      </c>
      <c r="E55" s="41">
        <v>0</v>
      </c>
      <c r="F55" s="45">
        <v>1</v>
      </c>
      <c r="G55" s="40">
        <v>1</v>
      </c>
    </row>
    <row r="56" spans="1:8" ht="15" customHeight="1">
      <c r="A56" s="80"/>
      <c r="B56" s="81" t="s">
        <v>117</v>
      </c>
      <c r="C56" s="17" t="s">
        <v>118</v>
      </c>
      <c r="D56" s="41">
        <v>0</v>
      </c>
      <c r="E56" s="41">
        <v>0</v>
      </c>
      <c r="F56" s="45">
        <v>1</v>
      </c>
      <c r="G56" s="40">
        <v>1</v>
      </c>
    </row>
    <row r="57" spans="1:8" ht="15" customHeight="1">
      <c r="A57" s="80"/>
      <c r="B57" s="81" t="s">
        <v>119</v>
      </c>
      <c r="C57" s="17" t="s">
        <v>109</v>
      </c>
      <c r="D57" s="41">
        <v>0</v>
      </c>
      <c r="E57" s="41">
        <v>0</v>
      </c>
      <c r="F57" s="45">
        <v>1</v>
      </c>
      <c r="G57" s="40">
        <v>1</v>
      </c>
    </row>
    <row r="58" spans="1:8" s="5" customFormat="1" ht="14.65" customHeight="1">
      <c r="A58" s="76"/>
      <c r="B58" s="77" t="s">
        <v>67</v>
      </c>
      <c r="C58" s="76" t="s">
        <v>55</v>
      </c>
      <c r="D58" s="41">
        <v>0</v>
      </c>
      <c r="E58" s="45">
        <v>1</v>
      </c>
      <c r="F58" s="45">
        <v>1</v>
      </c>
      <c r="G58" s="45">
        <v>1</v>
      </c>
      <c r="H58" s="13"/>
    </row>
    <row r="59" spans="1:8" ht="15" customHeight="1">
      <c r="A59" s="42" t="s">
        <v>3</v>
      </c>
      <c r="B59" s="36">
        <v>45</v>
      </c>
      <c r="C59" s="17" t="s">
        <v>18</v>
      </c>
      <c r="D59" s="89">
        <f>SUM(D42:D58)</f>
        <v>38662</v>
      </c>
      <c r="E59" s="89">
        <f t="shared" ref="E59:F59" si="1">SUM(E42:E58)</f>
        <v>37232</v>
      </c>
      <c r="F59" s="89">
        <f t="shared" si="1"/>
        <v>37232</v>
      </c>
      <c r="G59" s="89">
        <v>42635</v>
      </c>
    </row>
    <row r="60" spans="1:8" ht="11.1" customHeight="1">
      <c r="A60" s="42"/>
      <c r="B60" s="36"/>
      <c r="C60" s="17"/>
      <c r="D60" s="43"/>
      <c r="E60" s="44"/>
      <c r="F60" s="43"/>
      <c r="G60" s="39"/>
    </row>
    <row r="61" spans="1:8" ht="15" customHeight="1">
      <c r="A61" s="42"/>
      <c r="B61" s="36">
        <v>46</v>
      </c>
      <c r="C61" s="17" t="s">
        <v>28</v>
      </c>
      <c r="D61" s="41"/>
      <c r="E61" s="45"/>
      <c r="F61" s="41"/>
      <c r="G61" s="40"/>
    </row>
    <row r="62" spans="1:8" ht="15" customHeight="1">
      <c r="A62" s="42"/>
      <c r="B62" s="36" t="s">
        <v>29</v>
      </c>
      <c r="C62" s="17" t="s">
        <v>13</v>
      </c>
      <c r="D62" s="45">
        <v>12466</v>
      </c>
      <c r="E62" s="45">
        <v>16520</v>
      </c>
      <c r="F62" s="45">
        <f>16520-3</f>
        <v>16517</v>
      </c>
      <c r="G62" s="40">
        <v>11662</v>
      </c>
    </row>
    <row r="63" spans="1:8" ht="13.15" customHeight="1">
      <c r="A63" s="42"/>
      <c r="B63" s="36" t="s">
        <v>36</v>
      </c>
      <c r="C63" s="17" t="s">
        <v>34</v>
      </c>
      <c r="D63" s="45">
        <v>898</v>
      </c>
      <c r="E63" s="45">
        <v>1256</v>
      </c>
      <c r="F63" s="45">
        <v>1256</v>
      </c>
      <c r="G63" s="40">
        <v>1227</v>
      </c>
    </row>
    <row r="64" spans="1:8" s="5" customFormat="1" ht="14.65" customHeight="1">
      <c r="A64" s="76"/>
      <c r="B64" s="77" t="s">
        <v>68</v>
      </c>
      <c r="C64" s="76" t="s">
        <v>49</v>
      </c>
      <c r="D64" s="41">
        <v>0</v>
      </c>
      <c r="E64" s="45">
        <v>1</v>
      </c>
      <c r="F64" s="45">
        <v>1</v>
      </c>
      <c r="G64" s="45">
        <v>583</v>
      </c>
      <c r="H64" s="13"/>
    </row>
    <row r="65" spans="1:8" s="88" customFormat="1" ht="14.65" customHeight="1">
      <c r="A65" s="76"/>
      <c r="B65" s="77" t="s">
        <v>69</v>
      </c>
      <c r="C65" s="76" t="s">
        <v>50</v>
      </c>
      <c r="D65" s="41">
        <v>0</v>
      </c>
      <c r="E65" s="45">
        <v>1</v>
      </c>
      <c r="F65" s="45">
        <v>1</v>
      </c>
      <c r="G65" s="45">
        <v>9494</v>
      </c>
      <c r="H65" s="96"/>
    </row>
    <row r="66" spans="1:8" s="5" customFormat="1" ht="14.65" customHeight="1">
      <c r="A66" s="76"/>
      <c r="B66" s="77" t="s">
        <v>70</v>
      </c>
      <c r="C66" s="76" t="s">
        <v>51</v>
      </c>
      <c r="D66" s="41">
        <v>0</v>
      </c>
      <c r="E66" s="45">
        <v>1</v>
      </c>
      <c r="F66" s="45">
        <v>1</v>
      </c>
      <c r="G66" s="45">
        <v>1</v>
      </c>
      <c r="H66" s="13"/>
    </row>
    <row r="67" spans="1:8" s="5" customFormat="1" ht="14.65" customHeight="1">
      <c r="A67" s="76"/>
      <c r="B67" s="77" t="s">
        <v>71</v>
      </c>
      <c r="C67" s="76" t="s">
        <v>52</v>
      </c>
      <c r="D67" s="41">
        <v>0</v>
      </c>
      <c r="E67" s="45">
        <v>1</v>
      </c>
      <c r="F67" s="45">
        <v>1</v>
      </c>
      <c r="G67" s="45">
        <v>1</v>
      </c>
      <c r="H67" s="13"/>
    </row>
    <row r="68" spans="1:8" ht="15" customHeight="1">
      <c r="A68" s="42"/>
      <c r="B68" s="36" t="s">
        <v>30</v>
      </c>
      <c r="C68" s="17" t="s">
        <v>53</v>
      </c>
      <c r="D68" s="45">
        <v>20</v>
      </c>
      <c r="E68" s="45">
        <v>100</v>
      </c>
      <c r="F68" s="45">
        <v>100</v>
      </c>
      <c r="G68" s="40">
        <v>100</v>
      </c>
    </row>
    <row r="69" spans="1:8" ht="15" customHeight="1">
      <c r="A69" s="42"/>
      <c r="B69" s="36" t="s">
        <v>31</v>
      </c>
      <c r="C69" s="17" t="s">
        <v>9</v>
      </c>
      <c r="D69" s="45">
        <v>5371</v>
      </c>
      <c r="E69" s="45">
        <v>598</v>
      </c>
      <c r="F69" s="45">
        <v>598</v>
      </c>
      <c r="G69" s="40">
        <v>798</v>
      </c>
    </row>
    <row r="70" spans="1:8" s="5" customFormat="1" ht="14.65" customHeight="1">
      <c r="A70" s="76"/>
      <c r="B70" s="77" t="s">
        <v>72</v>
      </c>
      <c r="C70" s="76" t="s">
        <v>55</v>
      </c>
      <c r="D70" s="41">
        <v>0</v>
      </c>
      <c r="E70" s="45">
        <v>1</v>
      </c>
      <c r="F70" s="45">
        <v>1</v>
      </c>
      <c r="G70" s="45">
        <v>1</v>
      </c>
      <c r="H70" s="13"/>
    </row>
    <row r="71" spans="1:8" s="5" customFormat="1" ht="14.65" customHeight="1">
      <c r="A71" s="80"/>
      <c r="B71" s="81" t="s">
        <v>120</v>
      </c>
      <c r="C71" s="17" t="s">
        <v>105</v>
      </c>
      <c r="D71" s="41">
        <v>0</v>
      </c>
      <c r="E71" s="41">
        <v>0</v>
      </c>
      <c r="F71" s="45">
        <v>1</v>
      </c>
      <c r="G71" s="45">
        <v>1</v>
      </c>
      <c r="H71" s="13"/>
    </row>
    <row r="72" spans="1:8" s="5" customFormat="1" ht="14.65" customHeight="1">
      <c r="A72" s="80"/>
      <c r="B72" s="81" t="s">
        <v>121</v>
      </c>
      <c r="C72" s="17" t="s">
        <v>107</v>
      </c>
      <c r="D72" s="41">
        <v>0</v>
      </c>
      <c r="E72" s="41">
        <v>0</v>
      </c>
      <c r="F72" s="45">
        <v>1</v>
      </c>
      <c r="G72" s="45">
        <v>300</v>
      </c>
      <c r="H72" s="13"/>
    </row>
    <row r="73" spans="1:8" s="5" customFormat="1" ht="14.65" customHeight="1">
      <c r="A73" s="80"/>
      <c r="B73" s="81" t="s">
        <v>122</v>
      </c>
      <c r="C73" s="17" t="s">
        <v>109</v>
      </c>
      <c r="D73" s="41">
        <v>0</v>
      </c>
      <c r="E73" s="41">
        <v>0</v>
      </c>
      <c r="F73" s="45">
        <v>1</v>
      </c>
      <c r="G73" s="45">
        <v>1</v>
      </c>
      <c r="H73" s="13"/>
    </row>
    <row r="74" spans="1:8" ht="15" customHeight="1">
      <c r="A74" s="42" t="s">
        <v>3</v>
      </c>
      <c r="B74" s="36">
        <v>46</v>
      </c>
      <c r="C74" s="17" t="s">
        <v>28</v>
      </c>
      <c r="D74" s="89">
        <f>SUM(D62:D73)</f>
        <v>18755</v>
      </c>
      <c r="E74" s="89">
        <f t="shared" ref="E74:F74" si="2">SUM(E62:E73)</f>
        <v>18479</v>
      </c>
      <c r="F74" s="89">
        <f t="shared" si="2"/>
        <v>18479</v>
      </c>
      <c r="G74" s="89">
        <v>24169</v>
      </c>
    </row>
    <row r="75" spans="1:8" ht="11.1" customHeight="1">
      <c r="A75" s="42"/>
      <c r="B75" s="36"/>
      <c r="C75" s="17"/>
      <c r="D75" s="45"/>
      <c r="E75" s="45"/>
      <c r="F75" s="45"/>
      <c r="G75" s="45"/>
    </row>
    <row r="76" spans="1:8" ht="15" customHeight="1">
      <c r="A76" s="42"/>
      <c r="B76" s="36">
        <v>47</v>
      </c>
      <c r="C76" s="17" t="s">
        <v>137</v>
      </c>
      <c r="D76" s="45"/>
      <c r="E76" s="45"/>
      <c r="F76" s="45"/>
      <c r="G76" s="45"/>
    </row>
    <row r="77" spans="1:8" ht="15" customHeight="1">
      <c r="A77" s="42"/>
      <c r="B77" s="36" t="s">
        <v>138</v>
      </c>
      <c r="C77" s="17" t="s">
        <v>139</v>
      </c>
      <c r="D77" s="41">
        <v>0</v>
      </c>
      <c r="E77" s="41">
        <v>0</v>
      </c>
      <c r="F77" s="41">
        <v>0</v>
      </c>
      <c r="G77" s="45">
        <v>10000</v>
      </c>
    </row>
    <row r="78" spans="1:8" ht="15" customHeight="1">
      <c r="A78" s="42" t="s">
        <v>3</v>
      </c>
      <c r="B78" s="36">
        <v>47</v>
      </c>
      <c r="C78" s="17" t="s">
        <v>137</v>
      </c>
      <c r="D78" s="98">
        <f>SUM(D77)</f>
        <v>0</v>
      </c>
      <c r="E78" s="98">
        <f t="shared" ref="E78:F78" si="3">SUM(E77)</f>
        <v>0</v>
      </c>
      <c r="F78" s="98">
        <f t="shared" si="3"/>
        <v>0</v>
      </c>
      <c r="G78" s="89">
        <v>10000</v>
      </c>
    </row>
    <row r="79" spans="1:8" ht="15" customHeight="1">
      <c r="A79" s="42" t="s">
        <v>3</v>
      </c>
      <c r="B79" s="35">
        <v>0.09</v>
      </c>
      <c r="C79" s="32" t="s">
        <v>26</v>
      </c>
      <c r="D79" s="89">
        <f>D59+D39+D74+D78</f>
        <v>238016</v>
      </c>
      <c r="E79" s="89">
        <f t="shared" ref="E79:F79" si="4">E59+E39+E74+E78</f>
        <v>636977</v>
      </c>
      <c r="F79" s="89">
        <f t="shared" si="4"/>
        <v>312073</v>
      </c>
      <c r="G79" s="89">
        <v>170567</v>
      </c>
    </row>
    <row r="80" spans="1:8" ht="15" customHeight="1">
      <c r="A80" s="42" t="s">
        <v>3</v>
      </c>
      <c r="B80" s="34">
        <v>2052</v>
      </c>
      <c r="C80" s="32" t="s">
        <v>0</v>
      </c>
      <c r="D80" s="90">
        <f t="shared" ref="D80:F80" si="5">D79</f>
        <v>238016</v>
      </c>
      <c r="E80" s="90">
        <f t="shared" si="5"/>
        <v>636977</v>
      </c>
      <c r="F80" s="90">
        <f t="shared" si="5"/>
        <v>312073</v>
      </c>
      <c r="G80" s="49">
        <v>170567</v>
      </c>
    </row>
    <row r="81" spans="1:7" ht="11.1" customHeight="1">
      <c r="A81" s="42"/>
      <c r="B81" s="34"/>
      <c r="C81" s="32"/>
      <c r="D81" s="50"/>
      <c r="E81" s="50"/>
      <c r="F81" s="51"/>
      <c r="G81" s="51"/>
    </row>
    <row r="82" spans="1:7" ht="15" customHeight="1">
      <c r="A82" s="42" t="s">
        <v>5</v>
      </c>
      <c r="B82" s="34">
        <v>2070</v>
      </c>
      <c r="C82" s="32" t="s">
        <v>1</v>
      </c>
      <c r="D82" s="51"/>
      <c r="E82" s="14"/>
      <c r="F82" s="14"/>
      <c r="G82" s="14"/>
    </row>
    <row r="83" spans="1:7" ht="15" customHeight="1">
      <c r="A83" s="42"/>
      <c r="B83" s="52">
        <v>3.0000000000000001E-3</v>
      </c>
      <c r="C83" s="32" t="s">
        <v>16</v>
      </c>
      <c r="D83" s="51"/>
      <c r="E83" s="40"/>
      <c r="F83" s="40"/>
      <c r="G83" s="40"/>
    </row>
    <row r="84" spans="1:7">
      <c r="A84" s="42"/>
      <c r="B84" s="36">
        <v>29</v>
      </c>
      <c r="C84" s="17" t="s">
        <v>47</v>
      </c>
      <c r="D84" s="51"/>
      <c r="E84" s="40"/>
      <c r="F84" s="40"/>
      <c r="G84" s="40"/>
    </row>
    <row r="85" spans="1:7" ht="15" customHeight="1">
      <c r="A85" s="42"/>
      <c r="B85" s="36" t="s">
        <v>79</v>
      </c>
      <c r="C85" s="17" t="s">
        <v>80</v>
      </c>
      <c r="D85" s="72">
        <v>0</v>
      </c>
      <c r="E85" s="65">
        <v>1</v>
      </c>
      <c r="F85" s="65">
        <v>1</v>
      </c>
      <c r="G85" s="66">
        <v>1</v>
      </c>
    </row>
    <row r="86" spans="1:7" ht="15" customHeight="1">
      <c r="A86" s="42" t="s">
        <v>3</v>
      </c>
      <c r="B86" s="36">
        <v>29</v>
      </c>
      <c r="C86" s="17" t="s">
        <v>47</v>
      </c>
      <c r="D86" s="46">
        <f t="shared" ref="D86:F86" si="6">SUM(D85:D85)</f>
        <v>0</v>
      </c>
      <c r="E86" s="65">
        <f t="shared" si="6"/>
        <v>1</v>
      </c>
      <c r="F86" s="65">
        <f t="shared" si="6"/>
        <v>1</v>
      </c>
      <c r="G86" s="66">
        <v>1</v>
      </c>
    </row>
    <row r="87" spans="1:7" ht="11.1" customHeight="1">
      <c r="A87" s="42"/>
      <c r="B87" s="52"/>
      <c r="C87" s="32"/>
      <c r="D87" s="51"/>
      <c r="E87" s="40"/>
      <c r="F87" s="40"/>
      <c r="G87" s="40"/>
    </row>
    <row r="88" spans="1:7" ht="15" customHeight="1">
      <c r="A88" s="42"/>
      <c r="B88" s="36">
        <v>30</v>
      </c>
      <c r="C88" s="17" t="s">
        <v>45</v>
      </c>
      <c r="D88" s="40"/>
      <c r="E88" s="40"/>
      <c r="F88" s="40"/>
      <c r="G88" s="40"/>
    </row>
    <row r="89" spans="1:7" ht="15" customHeight="1">
      <c r="B89" s="36" t="s">
        <v>32</v>
      </c>
      <c r="C89" s="17" t="s">
        <v>11</v>
      </c>
      <c r="D89" s="75">
        <v>4095</v>
      </c>
      <c r="E89" s="37">
        <v>0</v>
      </c>
      <c r="F89" s="37">
        <v>0</v>
      </c>
      <c r="G89" s="37">
        <v>0</v>
      </c>
    </row>
    <row r="90" spans="1:7" ht="11.1" customHeight="1">
      <c r="A90" s="42"/>
      <c r="B90" s="36"/>
      <c r="C90" s="17"/>
      <c r="D90" s="41"/>
      <c r="E90" s="45"/>
      <c r="F90" s="45"/>
      <c r="G90" s="40"/>
    </row>
    <row r="91" spans="1:7" ht="15" customHeight="1">
      <c r="A91" s="42"/>
      <c r="B91" s="36">
        <v>60</v>
      </c>
      <c r="C91" s="17" t="s">
        <v>11</v>
      </c>
      <c r="D91" s="41"/>
      <c r="E91" s="45"/>
      <c r="F91" s="45"/>
      <c r="G91" s="40"/>
    </row>
    <row r="92" spans="1:7" ht="15" customHeight="1">
      <c r="A92" s="42"/>
      <c r="B92" s="36" t="s">
        <v>86</v>
      </c>
      <c r="C92" s="17" t="s">
        <v>52</v>
      </c>
      <c r="D92" s="41">
        <v>0</v>
      </c>
      <c r="E92" s="45">
        <v>14900</v>
      </c>
      <c r="F92" s="45">
        <v>14900</v>
      </c>
      <c r="G92" s="75">
        <v>6500</v>
      </c>
    </row>
    <row r="93" spans="1:7" ht="15" customHeight="1">
      <c r="A93" s="42" t="s">
        <v>3</v>
      </c>
      <c r="B93" s="36">
        <v>60</v>
      </c>
      <c r="C93" s="17" t="s">
        <v>11</v>
      </c>
      <c r="D93" s="38">
        <f t="shared" ref="D93:F93" si="7">D92</f>
        <v>0</v>
      </c>
      <c r="E93" s="89">
        <f t="shared" si="7"/>
        <v>14900</v>
      </c>
      <c r="F93" s="89">
        <f t="shared" si="7"/>
        <v>14900</v>
      </c>
      <c r="G93" s="89">
        <v>6500</v>
      </c>
    </row>
    <row r="94" spans="1:7" ht="11.1" customHeight="1">
      <c r="A94" s="42"/>
      <c r="B94" s="36"/>
      <c r="C94" s="17"/>
      <c r="D94" s="41"/>
      <c r="E94" s="45"/>
      <c r="F94" s="45"/>
      <c r="G94" s="40"/>
    </row>
    <row r="95" spans="1:7" ht="15" customHeight="1">
      <c r="A95" s="42"/>
      <c r="B95" s="36">
        <v>61</v>
      </c>
      <c r="C95" s="17" t="s">
        <v>38</v>
      </c>
      <c r="D95" s="41"/>
      <c r="E95" s="45"/>
      <c r="F95" s="45"/>
      <c r="G95" s="40"/>
    </row>
    <row r="96" spans="1:7" ht="15" customHeight="1">
      <c r="A96" s="42"/>
      <c r="B96" s="36" t="s">
        <v>87</v>
      </c>
      <c r="C96" s="17" t="s">
        <v>52</v>
      </c>
      <c r="D96" s="41">
        <v>0</v>
      </c>
      <c r="E96" s="45">
        <v>1</v>
      </c>
      <c r="F96" s="45">
        <v>1</v>
      </c>
      <c r="G96" s="75">
        <v>5000</v>
      </c>
    </row>
    <row r="97" spans="1:8" ht="15" customHeight="1">
      <c r="A97" s="104" t="s">
        <v>3</v>
      </c>
      <c r="B97" s="105">
        <v>61</v>
      </c>
      <c r="C97" s="106" t="s">
        <v>38</v>
      </c>
      <c r="D97" s="38">
        <f t="shared" ref="D97:F97" si="8">D96</f>
        <v>0</v>
      </c>
      <c r="E97" s="89">
        <f t="shared" si="8"/>
        <v>1</v>
      </c>
      <c r="F97" s="89">
        <f t="shared" si="8"/>
        <v>1</v>
      </c>
      <c r="G97" s="89">
        <v>5000</v>
      </c>
    </row>
    <row r="98" spans="1:8" hidden="1">
      <c r="A98" s="42"/>
      <c r="B98" s="36"/>
      <c r="C98" s="17"/>
      <c r="D98" s="41"/>
      <c r="E98" s="41"/>
      <c r="F98" s="41"/>
      <c r="G98" s="45"/>
    </row>
    <row r="99" spans="1:8" ht="15" customHeight="1">
      <c r="A99" s="42"/>
      <c r="B99" s="36">
        <v>62</v>
      </c>
      <c r="C99" s="17" t="s">
        <v>88</v>
      </c>
      <c r="D99" s="41"/>
      <c r="E99" s="45"/>
      <c r="F99" s="45"/>
      <c r="G99" s="40"/>
    </row>
    <row r="100" spans="1:8" ht="15" customHeight="1">
      <c r="A100" s="42"/>
      <c r="B100" s="36" t="s">
        <v>89</v>
      </c>
      <c r="C100" s="17" t="s">
        <v>52</v>
      </c>
      <c r="D100" s="41">
        <v>0</v>
      </c>
      <c r="E100" s="45">
        <v>5000</v>
      </c>
      <c r="F100" s="41">
        <v>0</v>
      </c>
      <c r="G100" s="75">
        <v>5000</v>
      </c>
    </row>
    <row r="101" spans="1:8" ht="15" customHeight="1">
      <c r="A101" s="42" t="s">
        <v>3</v>
      </c>
      <c r="B101" s="36">
        <v>62</v>
      </c>
      <c r="C101" s="17" t="s">
        <v>88</v>
      </c>
      <c r="D101" s="38">
        <f t="shared" ref="D101:F101" si="9">D100</f>
        <v>0</v>
      </c>
      <c r="E101" s="89">
        <f t="shared" si="9"/>
        <v>5000</v>
      </c>
      <c r="F101" s="38">
        <f t="shared" si="9"/>
        <v>0</v>
      </c>
      <c r="G101" s="89">
        <v>5000</v>
      </c>
    </row>
    <row r="102" spans="1:8" ht="15" customHeight="1">
      <c r="A102" s="42" t="s">
        <v>3</v>
      </c>
      <c r="B102" s="36">
        <v>30</v>
      </c>
      <c r="C102" s="17" t="s">
        <v>45</v>
      </c>
      <c r="D102" s="65">
        <f t="shared" ref="D102:F102" si="10">SUM(D89:D89)+D93+D97+D101</f>
        <v>4095</v>
      </c>
      <c r="E102" s="65">
        <f t="shared" si="10"/>
        <v>19901</v>
      </c>
      <c r="F102" s="65">
        <f t="shared" si="10"/>
        <v>14901</v>
      </c>
      <c r="G102" s="65">
        <v>16500</v>
      </c>
    </row>
    <row r="103" spans="1:8">
      <c r="A103" s="42"/>
      <c r="B103" s="36"/>
      <c r="C103" s="17"/>
      <c r="D103" s="20"/>
      <c r="E103" s="20"/>
      <c r="F103" s="20"/>
      <c r="G103" s="20"/>
    </row>
    <row r="104" spans="1:8" ht="15" customHeight="1">
      <c r="A104" s="42"/>
      <c r="B104" s="36">
        <v>44</v>
      </c>
      <c r="C104" s="17" t="s">
        <v>39</v>
      </c>
      <c r="D104" s="14"/>
      <c r="E104" s="14"/>
      <c r="F104" s="14"/>
      <c r="G104" s="14"/>
    </row>
    <row r="105" spans="1:8" ht="15" customHeight="1">
      <c r="B105" s="36" t="s">
        <v>12</v>
      </c>
      <c r="C105" s="17" t="s">
        <v>13</v>
      </c>
      <c r="D105" s="75">
        <v>11538</v>
      </c>
      <c r="E105" s="75">
        <v>13124</v>
      </c>
      <c r="F105" s="75">
        <f>13124-4</f>
        <v>13120</v>
      </c>
      <c r="G105" s="20">
        <v>7004</v>
      </c>
    </row>
    <row r="106" spans="1:8" ht="15" customHeight="1">
      <c r="A106" s="42"/>
      <c r="B106" s="36" t="s">
        <v>37</v>
      </c>
      <c r="C106" s="17" t="s">
        <v>34</v>
      </c>
      <c r="D106" s="45">
        <v>1243</v>
      </c>
      <c r="E106" s="45">
        <v>1256</v>
      </c>
      <c r="F106" s="45">
        <v>1256</v>
      </c>
      <c r="G106" s="40">
        <v>1133</v>
      </c>
    </row>
    <row r="107" spans="1:8" s="5" customFormat="1" ht="14.65" customHeight="1">
      <c r="A107" s="76"/>
      <c r="B107" s="77" t="s">
        <v>73</v>
      </c>
      <c r="C107" s="76" t="s">
        <v>49</v>
      </c>
      <c r="D107" s="41">
        <v>0</v>
      </c>
      <c r="E107" s="45">
        <v>1</v>
      </c>
      <c r="F107" s="45">
        <v>1</v>
      </c>
      <c r="G107" s="45">
        <v>350</v>
      </c>
      <c r="H107" s="13"/>
    </row>
    <row r="108" spans="1:8" s="5" customFormat="1" ht="14.65" customHeight="1">
      <c r="A108" s="76"/>
      <c r="B108" s="77" t="s">
        <v>74</v>
      </c>
      <c r="C108" s="76" t="s">
        <v>50</v>
      </c>
      <c r="D108" s="41">
        <v>0</v>
      </c>
      <c r="E108" s="45">
        <v>1</v>
      </c>
      <c r="F108" s="45">
        <v>1</v>
      </c>
      <c r="G108" s="45">
        <v>5757</v>
      </c>
      <c r="H108" s="13"/>
    </row>
    <row r="109" spans="1:8" s="5" customFormat="1" ht="14.65" customHeight="1">
      <c r="A109" s="76"/>
      <c r="B109" s="77" t="s">
        <v>75</v>
      </c>
      <c r="C109" s="76" t="s">
        <v>51</v>
      </c>
      <c r="D109" s="41">
        <v>0</v>
      </c>
      <c r="E109" s="45">
        <v>1</v>
      </c>
      <c r="F109" s="45">
        <v>1</v>
      </c>
      <c r="G109" s="45">
        <v>1</v>
      </c>
      <c r="H109" s="13"/>
    </row>
    <row r="110" spans="1:8" s="5" customFormat="1" ht="14.65" customHeight="1">
      <c r="A110" s="76"/>
      <c r="B110" s="77" t="s">
        <v>76</v>
      </c>
      <c r="C110" s="76" t="s">
        <v>52</v>
      </c>
      <c r="D110" s="41">
        <v>0</v>
      </c>
      <c r="E110" s="45">
        <v>1</v>
      </c>
      <c r="F110" s="45">
        <v>1</v>
      </c>
      <c r="G110" s="45">
        <v>1</v>
      </c>
      <c r="H110" s="13"/>
    </row>
    <row r="111" spans="1:8" ht="15" customHeight="1">
      <c r="A111" s="42"/>
      <c r="B111" s="36" t="s">
        <v>14</v>
      </c>
      <c r="C111" s="17" t="s">
        <v>53</v>
      </c>
      <c r="D111" s="45">
        <v>250</v>
      </c>
      <c r="E111" s="45">
        <v>400</v>
      </c>
      <c r="F111" s="45">
        <v>400</v>
      </c>
      <c r="G111" s="40">
        <v>800</v>
      </c>
    </row>
    <row r="112" spans="1:8" ht="15" customHeight="1">
      <c r="B112" s="36" t="s">
        <v>15</v>
      </c>
      <c r="C112" s="17" t="s">
        <v>9</v>
      </c>
      <c r="D112" s="75">
        <v>6362</v>
      </c>
      <c r="E112" s="75">
        <v>1066</v>
      </c>
      <c r="F112" s="75">
        <v>1066</v>
      </c>
      <c r="G112" s="20">
        <v>1266</v>
      </c>
    </row>
    <row r="113" spans="1:8" ht="15" customHeight="1">
      <c r="A113" s="80"/>
      <c r="B113" s="81" t="s">
        <v>123</v>
      </c>
      <c r="C113" s="17" t="s">
        <v>113</v>
      </c>
      <c r="D113" s="37">
        <v>0</v>
      </c>
      <c r="E113" s="37">
        <v>0</v>
      </c>
      <c r="F113" s="75">
        <v>1</v>
      </c>
      <c r="G113" s="20">
        <v>1</v>
      </c>
    </row>
    <row r="114" spans="1:8" ht="15" customHeight="1">
      <c r="A114" s="80"/>
      <c r="B114" s="81" t="s">
        <v>124</v>
      </c>
      <c r="C114" s="17" t="s">
        <v>103</v>
      </c>
      <c r="D114" s="37">
        <v>0</v>
      </c>
      <c r="E114" s="37">
        <v>0</v>
      </c>
      <c r="F114" s="75">
        <v>1</v>
      </c>
      <c r="G114" s="20">
        <v>1</v>
      </c>
    </row>
    <row r="115" spans="1:8" s="5" customFormat="1" ht="14.65" customHeight="1">
      <c r="A115" s="76"/>
      <c r="B115" s="77" t="s">
        <v>77</v>
      </c>
      <c r="C115" s="76" t="s">
        <v>55</v>
      </c>
      <c r="D115" s="41">
        <v>0</v>
      </c>
      <c r="E115" s="45">
        <v>1</v>
      </c>
      <c r="F115" s="45">
        <v>1</v>
      </c>
      <c r="G115" s="45">
        <v>1</v>
      </c>
      <c r="H115" s="13"/>
    </row>
    <row r="116" spans="1:8" s="5" customFormat="1" ht="14.65" customHeight="1">
      <c r="A116" s="80"/>
      <c r="B116" s="81" t="s">
        <v>125</v>
      </c>
      <c r="C116" s="17" t="s">
        <v>107</v>
      </c>
      <c r="D116" s="41">
        <v>0</v>
      </c>
      <c r="E116" s="41">
        <v>0</v>
      </c>
      <c r="F116" s="45">
        <v>1</v>
      </c>
      <c r="G116" s="45">
        <v>301</v>
      </c>
      <c r="H116" s="13"/>
    </row>
    <row r="117" spans="1:8" s="5" customFormat="1" ht="14.65" customHeight="1">
      <c r="A117" s="97"/>
      <c r="B117" s="81" t="s">
        <v>126</v>
      </c>
      <c r="C117" s="17" t="s">
        <v>109</v>
      </c>
      <c r="D117" s="41">
        <v>0</v>
      </c>
      <c r="E117" s="41">
        <v>0</v>
      </c>
      <c r="F117" s="45">
        <v>1</v>
      </c>
      <c r="G117" s="45">
        <v>1</v>
      </c>
      <c r="H117" s="13"/>
    </row>
    <row r="118" spans="1:8" ht="15" customHeight="1">
      <c r="A118" s="42" t="s">
        <v>3</v>
      </c>
      <c r="B118" s="36">
        <v>44</v>
      </c>
      <c r="C118" s="17" t="s">
        <v>39</v>
      </c>
      <c r="D118" s="89">
        <f>SUM(D105:D117)</f>
        <v>19393</v>
      </c>
      <c r="E118" s="89">
        <f t="shared" ref="E118:F118" si="11">SUM(E105:E117)</f>
        <v>15851</v>
      </c>
      <c r="F118" s="89">
        <f t="shared" si="11"/>
        <v>15851</v>
      </c>
      <c r="G118" s="89">
        <v>16617</v>
      </c>
    </row>
    <row r="119" spans="1:8" ht="15" customHeight="1">
      <c r="A119" s="42" t="s">
        <v>3</v>
      </c>
      <c r="B119" s="52">
        <v>3.0000000000000001E-3</v>
      </c>
      <c r="C119" s="32" t="s">
        <v>16</v>
      </c>
      <c r="D119" s="47">
        <f t="shared" ref="D119:F119" si="12">D118+D102+D86</f>
        <v>23488</v>
      </c>
      <c r="E119" s="47">
        <f t="shared" si="12"/>
        <v>35753</v>
      </c>
      <c r="F119" s="47">
        <f t="shared" si="12"/>
        <v>30753</v>
      </c>
      <c r="G119" s="47">
        <v>33118</v>
      </c>
    </row>
    <row r="120" spans="1:8" ht="15" customHeight="1">
      <c r="A120" s="11" t="s">
        <v>3</v>
      </c>
      <c r="B120" s="54">
        <v>2070</v>
      </c>
      <c r="C120" s="55" t="s">
        <v>1</v>
      </c>
      <c r="D120" s="51">
        <f t="shared" ref="D120:F120" si="13">D119</f>
        <v>23488</v>
      </c>
      <c r="E120" s="51">
        <f t="shared" si="13"/>
        <v>35753</v>
      </c>
      <c r="F120" s="51">
        <f t="shared" si="13"/>
        <v>30753</v>
      </c>
      <c r="G120" s="51">
        <v>33118</v>
      </c>
    </row>
    <row r="121" spans="1:8" ht="15" customHeight="1">
      <c r="A121" s="56" t="s">
        <v>3</v>
      </c>
      <c r="B121" s="57"/>
      <c r="C121" s="58" t="s">
        <v>4</v>
      </c>
      <c r="D121" s="49">
        <f t="shared" ref="D121:F121" si="14">D120+D80</f>
        <v>261504</v>
      </c>
      <c r="E121" s="49">
        <f t="shared" si="14"/>
        <v>672730</v>
      </c>
      <c r="F121" s="49">
        <f t="shared" si="14"/>
        <v>342826</v>
      </c>
      <c r="G121" s="49">
        <v>203685</v>
      </c>
    </row>
    <row r="122" spans="1:8" ht="15" customHeight="1">
      <c r="A122" s="67"/>
      <c r="B122" s="68"/>
      <c r="C122" s="69"/>
      <c r="D122" s="70"/>
      <c r="E122" s="70"/>
      <c r="F122" s="70"/>
      <c r="G122" s="70"/>
    </row>
    <row r="123" spans="1:8" ht="15" customHeight="1">
      <c r="A123" s="42"/>
      <c r="B123" s="34"/>
      <c r="C123" s="59" t="s">
        <v>81</v>
      </c>
      <c r="D123" s="51"/>
      <c r="E123" s="51"/>
      <c r="F123" s="51"/>
      <c r="G123" s="51"/>
    </row>
    <row r="124" spans="1:8" ht="25.5">
      <c r="A124" s="42" t="s">
        <v>5</v>
      </c>
      <c r="B124" s="34">
        <v>4070</v>
      </c>
      <c r="C124" s="32" t="s">
        <v>96</v>
      </c>
      <c r="D124" s="51"/>
      <c r="E124" s="51"/>
      <c r="F124" s="51"/>
      <c r="G124" s="51"/>
    </row>
    <row r="125" spans="1:8" ht="15" customHeight="1">
      <c r="A125" s="42"/>
      <c r="B125" s="73" t="s">
        <v>82</v>
      </c>
      <c r="C125" s="32" t="s">
        <v>83</v>
      </c>
      <c r="D125" s="51"/>
      <c r="E125" s="51"/>
      <c r="F125" s="51"/>
      <c r="G125" s="51"/>
    </row>
    <row r="126" spans="1:8" ht="15" customHeight="1">
      <c r="A126" s="42"/>
      <c r="B126" s="36">
        <v>30</v>
      </c>
      <c r="C126" s="17" t="s">
        <v>45</v>
      </c>
      <c r="D126" s="51"/>
      <c r="E126" s="51"/>
      <c r="F126" s="51"/>
      <c r="G126" s="51"/>
    </row>
    <row r="127" spans="1:8" ht="15" customHeight="1">
      <c r="A127" s="42"/>
      <c r="B127" s="36" t="s">
        <v>93</v>
      </c>
      <c r="C127" s="17" t="s">
        <v>92</v>
      </c>
      <c r="D127" s="53">
        <v>0</v>
      </c>
      <c r="E127" s="50">
        <v>4100</v>
      </c>
      <c r="F127" s="50">
        <f>4100+6211</f>
        <v>10311</v>
      </c>
      <c r="G127" s="45">
        <v>767</v>
      </c>
    </row>
    <row r="128" spans="1:8" ht="15" customHeight="1">
      <c r="A128" s="42"/>
      <c r="B128" s="36" t="s">
        <v>127</v>
      </c>
      <c r="C128" s="17" t="s">
        <v>128</v>
      </c>
      <c r="D128" s="53">
        <v>0</v>
      </c>
      <c r="E128" s="53">
        <v>0</v>
      </c>
      <c r="F128" s="53">
        <v>0</v>
      </c>
      <c r="G128" s="45">
        <v>5500</v>
      </c>
    </row>
    <row r="129" spans="1:7" ht="25.5">
      <c r="A129" s="42"/>
      <c r="B129" s="36" t="s">
        <v>84</v>
      </c>
      <c r="C129" s="17" t="s">
        <v>85</v>
      </c>
      <c r="D129" s="53">
        <v>0</v>
      </c>
      <c r="E129" s="50">
        <v>900</v>
      </c>
      <c r="F129" s="50">
        <v>900</v>
      </c>
      <c r="G129" s="45">
        <v>1210</v>
      </c>
    </row>
    <row r="130" spans="1:7">
      <c r="A130" s="42"/>
      <c r="B130" s="36" t="s">
        <v>129</v>
      </c>
      <c r="C130" s="17" t="s">
        <v>130</v>
      </c>
      <c r="D130" s="53">
        <v>0</v>
      </c>
      <c r="E130" s="53">
        <v>0</v>
      </c>
      <c r="F130" s="53">
        <v>0</v>
      </c>
      <c r="G130" s="45">
        <v>500</v>
      </c>
    </row>
    <row r="131" spans="1:7" ht="15" customHeight="1">
      <c r="A131" s="42" t="s">
        <v>3</v>
      </c>
      <c r="B131" s="36">
        <v>30</v>
      </c>
      <c r="C131" s="17" t="s">
        <v>45</v>
      </c>
      <c r="D131" s="71">
        <f>SUM(D127:D130)</f>
        <v>0</v>
      </c>
      <c r="E131" s="91">
        <f t="shared" ref="E131:F131" si="15">SUM(E127:E130)</f>
        <v>5000</v>
      </c>
      <c r="F131" s="91">
        <f t="shared" si="15"/>
        <v>11211</v>
      </c>
      <c r="G131" s="91">
        <v>7977</v>
      </c>
    </row>
    <row r="132" spans="1:7" ht="15" customHeight="1">
      <c r="A132" s="42"/>
      <c r="B132" s="36"/>
      <c r="C132" s="17"/>
      <c r="D132" s="71"/>
      <c r="E132" s="71"/>
      <c r="F132" s="71"/>
      <c r="G132" s="70"/>
    </row>
    <row r="133" spans="1:7" ht="15" customHeight="1">
      <c r="A133" s="42"/>
      <c r="B133" s="36">
        <v>31</v>
      </c>
      <c r="C133" s="17" t="s">
        <v>18</v>
      </c>
      <c r="D133" s="53"/>
      <c r="E133" s="53"/>
      <c r="F133" s="53"/>
      <c r="G133" s="51"/>
    </row>
    <row r="134" spans="1:7">
      <c r="A134" s="42"/>
      <c r="B134" s="36">
        <v>60</v>
      </c>
      <c r="C134" s="17" t="s">
        <v>90</v>
      </c>
      <c r="D134" s="51"/>
      <c r="E134" s="51"/>
      <c r="F134" s="51"/>
      <c r="G134" s="51"/>
    </row>
    <row r="135" spans="1:7" ht="15" customHeight="1">
      <c r="A135" s="42"/>
      <c r="B135" s="36" t="s">
        <v>91</v>
      </c>
      <c r="C135" s="17" t="s">
        <v>92</v>
      </c>
      <c r="D135" s="53">
        <v>0</v>
      </c>
      <c r="E135" s="50">
        <v>2400</v>
      </c>
      <c r="F135" s="50">
        <v>2400</v>
      </c>
      <c r="G135" s="41">
        <v>0</v>
      </c>
    </row>
    <row r="136" spans="1:7" ht="15" customHeight="1">
      <c r="A136" s="42" t="s">
        <v>3</v>
      </c>
      <c r="B136" s="36">
        <v>60</v>
      </c>
      <c r="C136" s="17" t="s">
        <v>90</v>
      </c>
      <c r="D136" s="71">
        <f t="shared" ref="D136:F136" si="16">SUM(D135:D135)</f>
        <v>0</v>
      </c>
      <c r="E136" s="91">
        <f t="shared" si="16"/>
        <v>2400</v>
      </c>
      <c r="F136" s="91">
        <f t="shared" si="16"/>
        <v>2400</v>
      </c>
      <c r="G136" s="71">
        <v>0</v>
      </c>
    </row>
    <row r="137" spans="1:7" ht="15" customHeight="1">
      <c r="A137" s="42"/>
      <c r="B137" s="36"/>
      <c r="C137" s="17"/>
      <c r="D137" s="71"/>
      <c r="E137" s="91"/>
      <c r="F137" s="91"/>
      <c r="G137" s="91"/>
    </row>
    <row r="138" spans="1:7" ht="15" customHeight="1">
      <c r="A138" s="42"/>
      <c r="B138" s="36">
        <v>61</v>
      </c>
      <c r="C138" s="17" t="s">
        <v>135</v>
      </c>
      <c r="D138" s="53"/>
      <c r="E138" s="50"/>
      <c r="F138" s="50"/>
      <c r="G138" s="50"/>
    </row>
    <row r="139" spans="1:7" ht="25.5">
      <c r="A139" s="42"/>
      <c r="B139" s="36" t="s">
        <v>136</v>
      </c>
      <c r="C139" s="17" t="s">
        <v>85</v>
      </c>
      <c r="D139" s="53">
        <v>0</v>
      </c>
      <c r="E139" s="53">
        <v>0</v>
      </c>
      <c r="F139" s="53">
        <v>0</v>
      </c>
      <c r="G139" s="45">
        <v>1150</v>
      </c>
    </row>
    <row r="140" spans="1:7" ht="15" customHeight="1">
      <c r="A140" s="42" t="s">
        <v>3</v>
      </c>
      <c r="B140" s="36">
        <v>61</v>
      </c>
      <c r="C140" s="17" t="s">
        <v>135</v>
      </c>
      <c r="D140" s="48">
        <f>D139</f>
        <v>0</v>
      </c>
      <c r="E140" s="48">
        <f t="shared" ref="E140:F140" si="17">E139</f>
        <v>0</v>
      </c>
      <c r="F140" s="48">
        <f t="shared" si="17"/>
        <v>0</v>
      </c>
      <c r="G140" s="90">
        <v>1150</v>
      </c>
    </row>
    <row r="141" spans="1:7" ht="15" customHeight="1">
      <c r="A141" s="104" t="s">
        <v>3</v>
      </c>
      <c r="B141" s="105">
        <v>31</v>
      </c>
      <c r="C141" s="106" t="s">
        <v>18</v>
      </c>
      <c r="D141" s="48">
        <f>D136+D140</f>
        <v>0</v>
      </c>
      <c r="E141" s="90">
        <f t="shared" ref="E141:F141" si="18">E136+E140</f>
        <v>2400</v>
      </c>
      <c r="F141" s="90">
        <f t="shared" si="18"/>
        <v>2400</v>
      </c>
      <c r="G141" s="90">
        <v>1150</v>
      </c>
    </row>
    <row r="142" spans="1:7" ht="15" hidden="1" customHeight="1">
      <c r="A142" s="42"/>
      <c r="B142" s="36"/>
      <c r="C142" s="17"/>
      <c r="D142" s="53"/>
      <c r="E142" s="50"/>
      <c r="F142" s="50"/>
      <c r="G142" s="53"/>
    </row>
    <row r="143" spans="1:7" ht="15" customHeight="1">
      <c r="A143" s="42"/>
      <c r="B143" s="36">
        <v>32</v>
      </c>
      <c r="C143" s="17" t="s">
        <v>131</v>
      </c>
      <c r="D143" s="53"/>
      <c r="E143" s="53"/>
      <c r="F143" s="53"/>
      <c r="G143" s="51"/>
    </row>
    <row r="144" spans="1:7">
      <c r="A144" s="42"/>
      <c r="B144" s="36">
        <v>60</v>
      </c>
      <c r="C144" s="17" t="s">
        <v>90</v>
      </c>
      <c r="D144" s="51"/>
      <c r="E144" s="51"/>
      <c r="F144" s="51"/>
      <c r="G144" s="51"/>
    </row>
    <row r="145" spans="1:7" ht="15" customHeight="1">
      <c r="A145" s="42"/>
      <c r="B145" s="36" t="s">
        <v>132</v>
      </c>
      <c r="C145" s="17" t="s">
        <v>92</v>
      </c>
      <c r="D145" s="53">
        <v>0</v>
      </c>
      <c r="E145" s="53">
        <v>0</v>
      </c>
      <c r="F145" s="53">
        <v>0</v>
      </c>
      <c r="G145" s="45">
        <v>2035</v>
      </c>
    </row>
    <row r="146" spans="1:7" ht="15" customHeight="1">
      <c r="A146" s="42" t="s">
        <v>3</v>
      </c>
      <c r="B146" s="36">
        <v>60</v>
      </c>
      <c r="C146" s="17" t="s">
        <v>90</v>
      </c>
      <c r="D146" s="71">
        <f t="shared" ref="D146:F146" si="19">D145</f>
        <v>0</v>
      </c>
      <c r="E146" s="71">
        <f t="shared" si="19"/>
        <v>0</v>
      </c>
      <c r="F146" s="71">
        <f t="shared" si="19"/>
        <v>0</v>
      </c>
      <c r="G146" s="91">
        <v>2035</v>
      </c>
    </row>
    <row r="147" spans="1:7" ht="15" customHeight="1">
      <c r="A147" s="42" t="s">
        <v>3</v>
      </c>
      <c r="B147" s="36">
        <v>32</v>
      </c>
      <c r="C147" s="17" t="s">
        <v>131</v>
      </c>
      <c r="D147" s="71">
        <f t="shared" ref="D147:F147" si="20">D146</f>
        <v>0</v>
      </c>
      <c r="E147" s="71">
        <f t="shared" si="20"/>
        <v>0</v>
      </c>
      <c r="F147" s="71">
        <f t="shared" si="20"/>
        <v>0</v>
      </c>
      <c r="G147" s="91">
        <v>2035</v>
      </c>
    </row>
    <row r="148" spans="1:7" ht="15" customHeight="1">
      <c r="A148" s="42" t="s">
        <v>3</v>
      </c>
      <c r="B148" s="73" t="s">
        <v>82</v>
      </c>
      <c r="C148" s="32" t="s">
        <v>83</v>
      </c>
      <c r="D148" s="71">
        <f t="shared" ref="D148:F148" si="21">D131+D141+D147</f>
        <v>0</v>
      </c>
      <c r="E148" s="91">
        <f t="shared" si="21"/>
        <v>7400</v>
      </c>
      <c r="F148" s="91">
        <f t="shared" si="21"/>
        <v>13611</v>
      </c>
      <c r="G148" s="91">
        <v>11162</v>
      </c>
    </row>
    <row r="149" spans="1:7" ht="25.5">
      <c r="A149" s="42" t="s">
        <v>3</v>
      </c>
      <c r="B149" s="34">
        <v>4070</v>
      </c>
      <c r="C149" s="32" t="s">
        <v>96</v>
      </c>
      <c r="D149" s="71">
        <f t="shared" ref="D149:F149" si="22">D148</f>
        <v>0</v>
      </c>
      <c r="E149" s="91">
        <f t="shared" si="22"/>
        <v>7400</v>
      </c>
      <c r="F149" s="91">
        <f t="shared" si="22"/>
        <v>13611</v>
      </c>
      <c r="G149" s="91">
        <v>11162</v>
      </c>
    </row>
    <row r="150" spans="1:7" ht="15" customHeight="1">
      <c r="A150" s="56" t="s">
        <v>3</v>
      </c>
      <c r="B150" s="57"/>
      <c r="C150" s="58" t="s">
        <v>81</v>
      </c>
      <c r="D150" s="48">
        <f t="shared" ref="D150:F150" si="23">D149</f>
        <v>0</v>
      </c>
      <c r="E150" s="90">
        <f t="shared" si="23"/>
        <v>7400</v>
      </c>
      <c r="F150" s="90">
        <f t="shared" si="23"/>
        <v>13611</v>
      </c>
      <c r="G150" s="90">
        <v>11162</v>
      </c>
    </row>
    <row r="151" spans="1:7" ht="14.45" customHeight="1">
      <c r="A151" s="56" t="s">
        <v>3</v>
      </c>
      <c r="B151" s="57"/>
      <c r="C151" s="58" t="s">
        <v>17</v>
      </c>
      <c r="D151" s="49">
        <f t="shared" ref="D151:F151" si="24">D121+D150</f>
        <v>261504</v>
      </c>
      <c r="E151" s="49">
        <f t="shared" si="24"/>
        <v>680130</v>
      </c>
      <c r="F151" s="49">
        <f t="shared" si="24"/>
        <v>356437</v>
      </c>
      <c r="G151" s="49">
        <v>214847</v>
      </c>
    </row>
    <row r="152" spans="1:7">
      <c r="A152" s="42"/>
      <c r="B152" s="34"/>
      <c r="C152" s="59"/>
      <c r="D152" s="51"/>
      <c r="E152" s="51"/>
      <c r="F152" s="51"/>
      <c r="G152" s="51"/>
    </row>
    <row r="153" spans="1:7" ht="13.5">
      <c r="A153" s="42"/>
      <c r="B153" s="34"/>
      <c r="C153" s="59"/>
      <c r="D153" s="51"/>
      <c r="E153" s="51"/>
      <c r="F153" s="51"/>
      <c r="G153" s="100"/>
    </row>
    <row r="154" spans="1:7">
      <c r="A154" s="42"/>
      <c r="B154" s="34"/>
      <c r="C154" s="59"/>
      <c r="D154" s="51"/>
      <c r="E154" s="51"/>
      <c r="F154" s="51"/>
      <c r="G154" s="51"/>
    </row>
    <row r="155" spans="1:7" ht="28.15" customHeight="1">
      <c r="A155" s="62"/>
      <c r="B155" s="36"/>
      <c r="C155" s="17"/>
      <c r="D155" s="50"/>
      <c r="E155" s="53"/>
      <c r="F155" s="53"/>
      <c r="G155" s="53"/>
    </row>
    <row r="156" spans="1:7" ht="28.9" customHeight="1">
      <c r="A156" s="42"/>
      <c r="B156" s="36"/>
      <c r="C156" s="60"/>
      <c r="D156" s="53"/>
      <c r="E156" s="61"/>
      <c r="F156" s="53"/>
      <c r="G156" s="53"/>
    </row>
    <row r="158" spans="1:7">
      <c r="E158" s="51"/>
    </row>
    <row r="160" spans="1:7">
      <c r="D160" s="51"/>
    </row>
    <row r="161" spans="1:6">
      <c r="E161" s="51"/>
      <c r="F161" s="51"/>
    </row>
    <row r="163" spans="1:6" s="16" customFormat="1">
      <c r="A163" s="92"/>
      <c r="B163" s="54"/>
      <c r="C163" s="93"/>
      <c r="D163" s="94"/>
      <c r="E163" s="94"/>
      <c r="F163" s="94"/>
    </row>
    <row r="164" spans="1:6" s="16" customFormat="1">
      <c r="A164" s="92"/>
      <c r="B164" s="54"/>
      <c r="C164" s="93"/>
      <c r="D164" s="95"/>
      <c r="E164" s="95"/>
      <c r="F164" s="95"/>
    </row>
    <row r="165" spans="1:6" s="16" customFormat="1">
      <c r="A165" s="92"/>
      <c r="B165" s="54"/>
      <c r="C165" s="93"/>
      <c r="D165" s="93"/>
      <c r="E165" s="93"/>
      <c r="F165" s="93"/>
    </row>
    <row r="166" spans="1:6" s="16" customFormat="1">
      <c r="A166" s="92"/>
      <c r="B166" s="54"/>
      <c r="C166" s="93"/>
      <c r="D166" s="93"/>
      <c r="E166" s="101"/>
      <c r="F166" s="93"/>
    </row>
    <row r="167" spans="1:6">
      <c r="C167" s="14"/>
      <c r="D167" s="14"/>
      <c r="E167" s="14"/>
      <c r="F167" s="14"/>
    </row>
    <row r="168" spans="1:6">
      <c r="C168" s="14"/>
      <c r="D168" s="14"/>
      <c r="E168" s="14"/>
      <c r="F168" s="14"/>
    </row>
    <row r="169" spans="1:6">
      <c r="C169" s="14"/>
      <c r="D169" s="14"/>
      <c r="E169" s="14"/>
      <c r="F169" s="14"/>
    </row>
    <row r="170" spans="1:6">
      <c r="C170" s="14"/>
      <c r="D170" s="14"/>
      <c r="E170" s="14"/>
      <c r="F170" s="14"/>
    </row>
    <row r="171" spans="1:6">
      <c r="C171" s="14"/>
      <c r="D171" s="14"/>
      <c r="E171" s="14"/>
      <c r="F171" s="14"/>
    </row>
    <row r="172" spans="1:6">
      <c r="C172" s="14"/>
      <c r="D172" s="14"/>
      <c r="E172" s="14"/>
      <c r="F172" s="14"/>
    </row>
    <row r="173" spans="1:6">
      <c r="C173" s="14"/>
      <c r="D173" s="14"/>
      <c r="E173" s="14"/>
      <c r="F173" s="14"/>
    </row>
    <row r="174" spans="1:6">
      <c r="C174" s="14"/>
      <c r="D174" s="14"/>
      <c r="E174" s="14"/>
      <c r="F174" s="14"/>
    </row>
    <row r="175" spans="1:6">
      <c r="C175" s="14"/>
      <c r="D175" s="14"/>
      <c r="E175" s="14"/>
      <c r="F175" s="14"/>
    </row>
    <row r="176" spans="1:6">
      <c r="C176" s="14"/>
      <c r="D176" s="14"/>
      <c r="E176" s="14"/>
      <c r="F176" s="14"/>
    </row>
    <row r="177" spans="3:6">
      <c r="C177" s="14"/>
      <c r="D177" s="14"/>
      <c r="E177" s="14"/>
      <c r="F177" s="14"/>
    </row>
    <row r="178" spans="3:6">
      <c r="C178" s="14"/>
      <c r="D178" s="14"/>
      <c r="E178" s="14"/>
      <c r="F178" s="14"/>
    </row>
  </sheetData>
  <autoFilter ref="A17:G157">
    <filterColumn colId="2"/>
  </autoFilter>
  <mergeCells count="1">
    <mergeCell ref="E6:G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54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dem28</vt:lpstr>
      <vt:lpstr>DOPrevenue</vt:lpstr>
      <vt:lpstr>'dem28'!oas</vt:lpstr>
      <vt:lpstr>'dem28'!oasrec</vt:lpstr>
      <vt:lpstr>'dem28'!Print_Area</vt:lpstr>
      <vt:lpstr>'dem28'!Print_Titles</vt:lpstr>
      <vt:lpstr>'dem28'!revise</vt:lpstr>
      <vt:lpstr>'dem28'!sgs</vt:lpstr>
      <vt:lpstr>'dem28'!Voted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2024-08-03T10:54:29Z</cp:lastPrinted>
  <dcterms:created xsi:type="dcterms:W3CDTF">2004-06-02T16:22:42Z</dcterms:created>
  <dcterms:modified xsi:type="dcterms:W3CDTF">2024-08-12T06:27:23Z</dcterms:modified>
</cp:coreProperties>
</file>