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33" sheetId="4" r:id="rId1"/>
  </sheets>
  <definedNames>
    <definedName name="_xlnm._FilterDatabase" localSheetId="0" hidden="1">'dem33'!$A$20:$G$620</definedName>
    <definedName name="_Regression_Int" localSheetId="0" hidden="1">1</definedName>
    <definedName name="housing" localSheetId="0">'dem33'!$D$185:$G$185</definedName>
    <definedName name="np" localSheetId="0">'dem33'!#REF!</definedName>
    <definedName name="_xlnm.Print_Area" localSheetId="0">'dem33'!$A$1:$G$618</definedName>
    <definedName name="_xlnm.Print_Titles" localSheetId="0">'dem33'!$17:$20</definedName>
    <definedName name="pw" localSheetId="0">'dem33'!$D$51:$G$51</definedName>
    <definedName name="revise" localSheetId="0">'dem33'!$D$634:$F$634</definedName>
    <definedName name="summary" localSheetId="0">'dem33'!$D$623:$F$623</definedName>
    <definedName name="Voted" localSheetId="0">'dem33'!$C$14:$F$14</definedName>
    <definedName name="water" localSheetId="0">'dem33'!$D$160:$G$160</definedName>
    <definedName name="watercap" localSheetId="0">'dem33'!$D$614:$G$614</definedName>
    <definedName name="Z_239EE218_578E_4317_BEED_14D5D7089E27_.wvu.Cols" localSheetId="0" hidden="1">'dem33'!#REF!</definedName>
    <definedName name="Z_239EE218_578E_4317_BEED_14D5D7089E27_.wvu.FilterData" localSheetId="0" hidden="1">'dem33'!$A$1:$G$614</definedName>
    <definedName name="Z_239EE218_578E_4317_BEED_14D5D7089E27_.wvu.PrintArea" localSheetId="0" hidden="1">'dem33'!$B$1:$G$616</definedName>
    <definedName name="Z_239EE218_578E_4317_BEED_14D5D7089E27_.wvu.PrintTitles" localSheetId="0" hidden="1">'dem33'!$17:$20</definedName>
    <definedName name="Z_302A3EA3_AE96_11D5_A646_0050BA3D7AFD_.wvu.Cols" localSheetId="0" hidden="1">'dem33'!#REF!</definedName>
    <definedName name="Z_302A3EA3_AE96_11D5_A646_0050BA3D7AFD_.wvu.FilterData" localSheetId="0" hidden="1">'dem33'!$A$1:$G$614</definedName>
    <definedName name="Z_302A3EA3_AE96_11D5_A646_0050BA3D7AFD_.wvu.PrintArea" localSheetId="0" hidden="1">'dem33'!$B$1:$G$616</definedName>
    <definedName name="Z_302A3EA3_AE96_11D5_A646_0050BA3D7AFD_.wvu.PrintTitles" localSheetId="0" hidden="1">'dem33'!$17:$20</definedName>
    <definedName name="Z_36DBA021_0ECB_11D4_8064_004005726899_.wvu.Cols" localSheetId="0" hidden="1">'dem33'!#REF!</definedName>
    <definedName name="Z_36DBA021_0ECB_11D4_8064_004005726899_.wvu.FilterData" localSheetId="0" hidden="1">'dem33'!$C$21:$C$515</definedName>
    <definedName name="Z_36DBA021_0ECB_11D4_8064_004005726899_.wvu.PrintArea" localSheetId="0" hidden="1">'dem33'!$A$1:$G$515</definedName>
    <definedName name="Z_36DBA021_0ECB_11D4_8064_004005726899_.wvu.PrintTitles" localSheetId="0" hidden="1">'dem33'!$17:$20</definedName>
    <definedName name="Z_93EBE921_AE91_11D5_8685_004005726899_.wvu.Cols" localSheetId="0" hidden="1">'dem33'!#REF!</definedName>
    <definedName name="Z_93EBE921_AE91_11D5_8685_004005726899_.wvu.FilterData" localSheetId="0" hidden="1">'dem33'!$C$21:$C$515</definedName>
    <definedName name="Z_93EBE921_AE91_11D5_8685_004005726899_.wvu.PrintArea" localSheetId="0" hidden="1">'dem33'!$A$1:$G$515</definedName>
    <definedName name="Z_93EBE921_AE91_11D5_8685_004005726899_.wvu.PrintTitles" localSheetId="0" hidden="1">'dem33'!$17:$20</definedName>
    <definedName name="Z_94DA79C1_0FDE_11D5_9579_000021DAEEA2_.wvu.Cols" localSheetId="0" hidden="1">'dem33'!#REF!</definedName>
    <definedName name="Z_94DA79C1_0FDE_11D5_9579_000021DAEEA2_.wvu.FilterData" localSheetId="0" hidden="1">'dem33'!$C$21:$C$515</definedName>
    <definedName name="Z_94DA79C1_0FDE_11D5_9579_000021DAEEA2_.wvu.PrintArea" localSheetId="0" hidden="1">'dem33'!$A$1:$G$515</definedName>
    <definedName name="Z_94DA79C1_0FDE_11D5_9579_000021DAEEA2_.wvu.PrintTitles" localSheetId="0" hidden="1">'dem33'!$17:$20</definedName>
    <definedName name="Z_B4CB097F_161F_11D5_8064_004005726899_.wvu.FilterData" localSheetId="0" hidden="1">'dem33'!$C$21:$C$515</definedName>
    <definedName name="Z_B4CB0981_161F_11D5_8064_004005726899_.wvu.FilterData" localSheetId="0" hidden="1">'dem33'!$C$21:$C$515</definedName>
    <definedName name="Z_B4CB099B_161F_11D5_8064_004005726899_.wvu.FilterData" localSheetId="0" hidden="1">'dem33'!$C$21:$C$515</definedName>
    <definedName name="Z_C868F8C3_16D7_11D5_A68D_81D6213F5331_.wvu.Cols" localSheetId="0" hidden="1">'dem33'!#REF!</definedName>
    <definedName name="Z_C868F8C3_16D7_11D5_A68D_81D6213F5331_.wvu.FilterData" localSheetId="0" hidden="1">'dem33'!$C$21:$C$515</definedName>
    <definedName name="Z_C868F8C3_16D7_11D5_A68D_81D6213F5331_.wvu.PrintArea" localSheetId="0" hidden="1">'dem33'!$A$1:$G$515</definedName>
    <definedName name="Z_C868F8C3_16D7_11D5_A68D_81D6213F5331_.wvu.PrintTitles" localSheetId="0" hidden="1">'dem33'!$17:$20</definedName>
    <definedName name="Z_E5DF37BD_125C_11D5_8DC4_D0F5D88B3549_.wvu.Cols" localSheetId="0" hidden="1">'dem33'!#REF!</definedName>
    <definedName name="Z_E5DF37BD_125C_11D5_8DC4_D0F5D88B3549_.wvu.FilterData" localSheetId="0" hidden="1">'dem33'!$C$21:$C$515</definedName>
    <definedName name="Z_E5DF37BD_125C_11D5_8DC4_D0F5D88B3549_.wvu.PrintArea" localSheetId="0" hidden="1">'dem33'!$A$1:$G$515</definedName>
    <definedName name="Z_E5DF37BD_125C_11D5_8DC4_D0F5D88B3549_.wvu.PrintTitles" localSheetId="0" hidden="1">'dem33'!$17:$20</definedName>
    <definedName name="Z_F8ADACC1_164E_11D6_B603_000021DAEEA2_.wvu.Cols" localSheetId="0" hidden="1">'dem33'!#REF!</definedName>
    <definedName name="Z_F8ADACC1_164E_11D6_B603_000021DAEEA2_.wvu.FilterData" localSheetId="0" hidden="1">'dem33'!$C$21:$C$515</definedName>
    <definedName name="Z_F8ADACC1_164E_11D6_B603_000021DAEEA2_.wvu.PrintArea" localSheetId="0" hidden="1">'dem33'!$A$1:$G$515</definedName>
    <definedName name="Z_F8ADACC1_164E_11D6_B603_000021DAEEA2_.wvu.PrintTitles" localSheetId="0" hidden="1">'dem33'!$17:$20</definedName>
  </definedNames>
  <calcPr calcId="124519"/>
</workbook>
</file>

<file path=xl/calcChain.xml><?xml version="1.0" encoding="utf-8"?>
<calcChain xmlns="http://schemas.openxmlformats.org/spreadsheetml/2006/main">
  <c r="E120" i="4"/>
  <c r="F120"/>
  <c r="D345"/>
  <c r="D341"/>
  <c r="F409" l="1"/>
  <c r="E409"/>
  <c r="D409"/>
  <c r="F509"/>
  <c r="E509"/>
  <c r="D509"/>
  <c r="F505"/>
  <c r="E505"/>
  <c r="D505"/>
  <c r="F499"/>
  <c r="E499"/>
  <c r="D499"/>
  <c r="F495"/>
  <c r="E495"/>
  <c r="D495"/>
  <c r="F491"/>
  <c r="E491"/>
  <c r="D491"/>
  <c r="F487"/>
  <c r="E487"/>
  <c r="D487"/>
  <c r="F423"/>
  <c r="E423"/>
  <c r="D423"/>
  <c r="F480"/>
  <c r="E480"/>
  <c r="D480"/>
  <c r="F559"/>
  <c r="E559"/>
  <c r="D559"/>
  <c r="F419"/>
  <c r="E419"/>
  <c r="D419"/>
  <c r="F199"/>
  <c r="E199"/>
  <c r="D199"/>
  <c r="E195"/>
  <c r="F195"/>
  <c r="D195"/>
  <c r="F500" l="1"/>
  <c r="E500"/>
  <c r="D500"/>
  <c r="D510"/>
  <c r="F510"/>
  <c r="E510"/>
  <c r="E200"/>
  <c r="E201" s="1"/>
  <c r="E202" s="1"/>
  <c r="E203" s="1"/>
  <c r="F200"/>
  <c r="F201" s="1"/>
  <c r="F202" s="1"/>
  <c r="F203" s="1"/>
  <c r="D200"/>
  <c r="D201" s="1"/>
  <c r="D202" s="1"/>
  <c r="D203" s="1"/>
  <c r="E511" l="1"/>
  <c r="F511"/>
  <c r="D511"/>
  <c r="F379"/>
  <c r="E379"/>
  <c r="D379"/>
  <c r="F331"/>
  <c r="E331"/>
  <c r="D331"/>
  <c r="F345"/>
  <c r="E345"/>
  <c r="F375"/>
  <c r="E375"/>
  <c r="D375"/>
  <c r="F327"/>
  <c r="E327"/>
  <c r="D327"/>
  <c r="F323"/>
  <c r="E323"/>
  <c r="D323"/>
  <c r="F319"/>
  <c r="E319"/>
  <c r="D319"/>
  <c r="F315"/>
  <c r="E315"/>
  <c r="D315"/>
  <c r="F311"/>
  <c r="E311"/>
  <c r="D311"/>
  <c r="E555" l="1"/>
  <c r="D555"/>
  <c r="F555"/>
  <c r="D114"/>
  <c r="F341"/>
  <c r="E341"/>
  <c r="F307"/>
  <c r="E307"/>
  <c r="D307"/>
  <c r="F371"/>
  <c r="E371"/>
  <c r="D371"/>
  <c r="F550"/>
  <c r="F551" s="1"/>
  <c r="E597"/>
  <c r="E598" s="1"/>
  <c r="F597"/>
  <c r="F598" s="1"/>
  <c r="D597"/>
  <c r="D598" s="1"/>
  <c r="F591"/>
  <c r="E591"/>
  <c r="D591"/>
  <c r="F582"/>
  <c r="F574"/>
  <c r="F362"/>
  <c r="F58"/>
  <c r="F72" s="1"/>
  <c r="D172"/>
  <c r="D175"/>
  <c r="D181"/>
  <c r="D75"/>
  <c r="D66"/>
  <c r="F238"/>
  <c r="E551"/>
  <c r="D551"/>
  <c r="F518"/>
  <c r="F415"/>
  <c r="F424" s="1"/>
  <c r="E415"/>
  <c r="E424" s="1"/>
  <c r="D415"/>
  <c r="D424" s="1"/>
  <c r="F113"/>
  <c r="D117" l="1"/>
  <c r="D120" s="1"/>
  <c r="F611"/>
  <c r="E611"/>
  <c r="D611"/>
  <c r="F587"/>
  <c r="E587"/>
  <c r="D587"/>
  <c r="F583"/>
  <c r="E583"/>
  <c r="D583"/>
  <c r="F579"/>
  <c r="E579"/>
  <c r="D579"/>
  <c r="F575"/>
  <c r="E575"/>
  <c r="D575"/>
  <c r="F569"/>
  <c r="E569"/>
  <c r="D569"/>
  <c r="F565"/>
  <c r="E565"/>
  <c r="D565"/>
  <c r="F547"/>
  <c r="E547"/>
  <c r="D547"/>
  <c r="F543"/>
  <c r="E543"/>
  <c r="D543"/>
  <c r="F539"/>
  <c r="E539"/>
  <c r="D539"/>
  <c r="F535"/>
  <c r="E535"/>
  <c r="D535"/>
  <c r="F531"/>
  <c r="E531"/>
  <c r="D531"/>
  <c r="F527"/>
  <c r="E527"/>
  <c r="D527"/>
  <c r="F523"/>
  <c r="E523"/>
  <c r="D523"/>
  <c r="F519"/>
  <c r="E519"/>
  <c r="D519"/>
  <c r="F476"/>
  <c r="E476"/>
  <c r="D476"/>
  <c r="F470"/>
  <c r="E470"/>
  <c r="D470"/>
  <c r="F446"/>
  <c r="E446"/>
  <c r="D446"/>
  <c r="F436"/>
  <c r="E436"/>
  <c r="D436"/>
  <c r="F432"/>
  <c r="E432"/>
  <c r="D432"/>
  <c r="F428"/>
  <c r="E428"/>
  <c r="D428"/>
  <c r="F405"/>
  <c r="E405"/>
  <c r="D405"/>
  <c r="F401"/>
  <c r="E401"/>
  <c r="D401"/>
  <c r="F397"/>
  <c r="E397"/>
  <c r="D397"/>
  <c r="F393"/>
  <c r="E393"/>
  <c r="D393"/>
  <c r="F389"/>
  <c r="E389"/>
  <c r="D389"/>
  <c r="F385"/>
  <c r="E385"/>
  <c r="D385"/>
  <c r="F367"/>
  <c r="E367"/>
  <c r="D367"/>
  <c r="F363"/>
  <c r="E363"/>
  <c r="D363"/>
  <c r="F359"/>
  <c r="E359"/>
  <c r="D359"/>
  <c r="F355"/>
  <c r="E355"/>
  <c r="D355"/>
  <c r="F351"/>
  <c r="E351"/>
  <c r="D351"/>
  <c r="F337"/>
  <c r="F346" s="1"/>
  <c r="E337"/>
  <c r="E346" s="1"/>
  <c r="D337"/>
  <c r="D346" s="1"/>
  <c r="F303"/>
  <c r="E303"/>
  <c r="D303"/>
  <c r="F299"/>
  <c r="E299"/>
  <c r="D299"/>
  <c r="F295"/>
  <c r="E295"/>
  <c r="D295"/>
  <c r="F291"/>
  <c r="E291"/>
  <c r="D291"/>
  <c r="F287"/>
  <c r="E287"/>
  <c r="D287"/>
  <c r="F283"/>
  <c r="E283"/>
  <c r="D283"/>
  <c r="F279"/>
  <c r="E279"/>
  <c r="D279"/>
  <c r="F275"/>
  <c r="E275"/>
  <c r="D275"/>
  <c r="F271"/>
  <c r="E271"/>
  <c r="D271"/>
  <c r="F267"/>
  <c r="E267"/>
  <c r="D267"/>
  <c r="F263"/>
  <c r="E263"/>
  <c r="D263"/>
  <c r="F259"/>
  <c r="E259"/>
  <c r="D259"/>
  <c r="F255"/>
  <c r="E255"/>
  <c r="D255"/>
  <c r="F251"/>
  <c r="E251"/>
  <c r="D251"/>
  <c r="F247"/>
  <c r="E247"/>
  <c r="D247"/>
  <c r="F243"/>
  <c r="E243"/>
  <c r="D243"/>
  <c r="F239"/>
  <c r="E239"/>
  <c r="D239"/>
  <c r="F235"/>
  <c r="E235"/>
  <c r="D235"/>
  <c r="F231"/>
  <c r="E231"/>
  <c r="D231"/>
  <c r="F227"/>
  <c r="E227"/>
  <c r="D227"/>
  <c r="F223"/>
  <c r="E223"/>
  <c r="D223"/>
  <c r="F219"/>
  <c r="E219"/>
  <c r="D219"/>
  <c r="F215"/>
  <c r="E215"/>
  <c r="D215"/>
  <c r="F211"/>
  <c r="E211"/>
  <c r="D211"/>
  <c r="F182"/>
  <c r="E182"/>
  <c r="D182"/>
  <c r="F168"/>
  <c r="E168"/>
  <c r="D168"/>
  <c r="F157"/>
  <c r="F158" s="1"/>
  <c r="F159" s="1"/>
  <c r="E157"/>
  <c r="E158" s="1"/>
  <c r="E159" s="1"/>
  <c r="D157"/>
  <c r="D158" s="1"/>
  <c r="D159" s="1"/>
  <c r="F146"/>
  <c r="E146"/>
  <c r="D146"/>
  <c r="F135"/>
  <c r="E135"/>
  <c r="D135"/>
  <c r="F124"/>
  <c r="E124"/>
  <c r="D124"/>
  <c r="F114"/>
  <c r="E114"/>
  <c r="F103"/>
  <c r="E103"/>
  <c r="D103"/>
  <c r="F93"/>
  <c r="E93"/>
  <c r="D93"/>
  <c r="F82"/>
  <c r="E82"/>
  <c r="D82"/>
  <c r="E72"/>
  <c r="D72"/>
  <c r="F48"/>
  <c r="E48"/>
  <c r="D48"/>
  <c r="F28"/>
  <c r="E28"/>
  <c r="D28"/>
  <c r="E332" l="1"/>
  <c r="D332"/>
  <c r="F332"/>
  <c r="D410"/>
  <c r="F410"/>
  <c r="E410"/>
  <c r="D560"/>
  <c r="F560"/>
  <c r="F612" s="1"/>
  <c r="F613" s="1"/>
  <c r="E560"/>
  <c r="E612" s="1"/>
  <c r="D380"/>
  <c r="F380"/>
  <c r="E380"/>
  <c r="D592"/>
  <c r="F592"/>
  <c r="E592"/>
  <c r="F183"/>
  <c r="F184" s="1"/>
  <c r="F185" s="1"/>
  <c r="E104"/>
  <c r="E105" s="1"/>
  <c r="D183"/>
  <c r="D184" s="1"/>
  <c r="D185" s="1"/>
  <c r="D570"/>
  <c r="E49"/>
  <c r="E183"/>
  <c r="E184" s="1"/>
  <c r="E185" s="1"/>
  <c r="E570"/>
  <c r="F570"/>
  <c r="E147"/>
  <c r="E148" s="1"/>
  <c r="D147"/>
  <c r="D148" s="1"/>
  <c r="D104"/>
  <c r="D105" s="1"/>
  <c r="D49"/>
  <c r="F147"/>
  <c r="F148" s="1"/>
  <c r="F104"/>
  <c r="F105" s="1"/>
  <c r="F49"/>
  <c r="F481" l="1"/>
  <c r="F512" s="1"/>
  <c r="E481"/>
  <c r="E512" s="1"/>
  <c r="D481"/>
  <c r="D512" s="1"/>
  <c r="D612"/>
  <c r="D613" s="1"/>
  <c r="E613"/>
  <c r="E149"/>
  <c r="E160" s="1"/>
  <c r="D149"/>
  <c r="D160" s="1"/>
  <c r="F149"/>
  <c r="F160" s="1"/>
  <c r="F614" l="1"/>
  <c r="F615" s="1"/>
  <c r="D614"/>
  <c r="D615" s="1"/>
  <c r="E614"/>
  <c r="E615" s="1"/>
  <c r="F50" l="1"/>
  <c r="F51" s="1"/>
  <c r="F186" s="1"/>
  <c r="F616" s="1"/>
  <c r="E50"/>
  <c r="E51" s="1"/>
  <c r="E186" s="1"/>
  <c r="E616" s="1"/>
  <c r="D50"/>
  <c r="D51" l="1"/>
  <c r="D186" s="1"/>
  <c r="D616" s="1"/>
  <c r="E14" l="1"/>
  <c r="D14"/>
  <c r="F14" l="1"/>
</calcChain>
</file>

<file path=xl/sharedStrings.xml><?xml version="1.0" encoding="utf-8"?>
<sst xmlns="http://schemas.openxmlformats.org/spreadsheetml/2006/main" count="909" uniqueCount="410">
  <si>
    <t>Public Works</t>
  </si>
  <si>
    <t>Water Supply &amp; Sanitation</t>
  </si>
  <si>
    <t>Housing</t>
  </si>
  <si>
    <t>Capital Outlay on Water Supply &amp; Sanitation</t>
  </si>
  <si>
    <t>Voted</t>
  </si>
  <si>
    <t>Major /Sub-Major/Minor/Sub/Detailed Heads</t>
  </si>
  <si>
    <t>Total</t>
  </si>
  <si>
    <t>REVENUE SECTION</t>
  </si>
  <si>
    <t>M.H.</t>
  </si>
  <si>
    <t>Office Building</t>
  </si>
  <si>
    <t>Maintenance and Repairs</t>
  </si>
  <si>
    <t>Head Office Establishment</t>
  </si>
  <si>
    <t>34.44.01</t>
  </si>
  <si>
    <t>34.44.02</t>
  </si>
  <si>
    <t>34.44.11</t>
  </si>
  <si>
    <t>34.44.13</t>
  </si>
  <si>
    <t>Office Expenses</t>
  </si>
  <si>
    <t>34.44.26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</si>
  <si>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</si>
  <si>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</si>
  <si>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</si>
  <si>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</si>
  <si>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</si>
  <si>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</si>
  <si>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</si>
  <si>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</si>
  <si>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</si>
  <si>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</si>
  <si>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</si>
  <si>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</si>
  <si>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Water Supply</t>
  </si>
  <si>
    <t>CAPITAL SECTION</t>
  </si>
  <si>
    <t>Urban Water Supply</t>
  </si>
  <si>
    <t>Sewerage and Sanitation</t>
  </si>
  <si>
    <t>Sewerage Services</t>
  </si>
  <si>
    <t>Other Water Supply Scheme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</si>
  <si>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</si>
  <si>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</si>
  <si>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</si>
  <si>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</si>
  <si>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</si>
  <si>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</si>
  <si>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</si>
  <si>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</si>
  <si>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61.91.21</t>
  </si>
  <si>
    <t>61.92.21</t>
  </si>
  <si>
    <t>61.93.21</t>
  </si>
  <si>
    <t>61.94.21</t>
  </si>
  <si>
    <t>60.85.02</t>
  </si>
  <si>
    <t>61.85.21</t>
  </si>
  <si>
    <t>61.86.21</t>
  </si>
  <si>
    <t>61.87.21</t>
  </si>
  <si>
    <t>61.88.21</t>
  </si>
  <si>
    <t>II. Details of the estimates and the heads under which this grant will be accounted for:</t>
  </si>
  <si>
    <t>Revenue</t>
  </si>
  <si>
    <t>Capital</t>
  </si>
  <si>
    <t>Gangtok Water Supply Schemes (East)</t>
  </si>
  <si>
    <t>60.46.76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</si>
  <si>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</si>
  <si>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</si>
  <si>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</si>
  <si>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</si>
  <si>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DEMAND NO. 33</t>
  </si>
  <si>
    <t>(c) Water Supply, Sanitation, Housing &amp; Urban Development</t>
  </si>
  <si>
    <t>B - Social Services</t>
  </si>
  <si>
    <t>Work Charged Establishment</t>
  </si>
  <si>
    <t>P.H.E. Department</t>
  </si>
  <si>
    <t>(In Thousands of Rupees)</t>
  </si>
  <si>
    <t>General Pool Accommodation</t>
  </si>
  <si>
    <t>60.00.84</t>
  </si>
  <si>
    <t xml:space="preserve">Land Compensation </t>
  </si>
  <si>
    <t>Geyzing Division</t>
  </si>
  <si>
    <t>Namchi Division</t>
  </si>
  <si>
    <t>71.00.75</t>
  </si>
  <si>
    <t>Augmentation of Legship Water Supply Scheme in West Sikkim</t>
  </si>
  <si>
    <t>72.00.53</t>
  </si>
  <si>
    <t>Major works</t>
  </si>
  <si>
    <t>73.00.53</t>
  </si>
  <si>
    <t>62.00.72</t>
  </si>
  <si>
    <t>Rec</t>
  </si>
  <si>
    <t>National River Conservation Programme (NRCP)</t>
  </si>
  <si>
    <t>Water Supply &amp; Sanitation ,01.911- Deduct Recoveries of overpayment</t>
  </si>
  <si>
    <t>Mangan Division</t>
  </si>
  <si>
    <t>34.54.01</t>
  </si>
  <si>
    <t>34.54.11</t>
  </si>
  <si>
    <t>34.54.13</t>
  </si>
  <si>
    <t>State Share of AMRUT</t>
  </si>
  <si>
    <t>60.45.02</t>
  </si>
  <si>
    <t>60.46.02</t>
  </si>
  <si>
    <t>60.48.02</t>
  </si>
  <si>
    <t>62.00.76</t>
  </si>
  <si>
    <t>34.54.02</t>
  </si>
  <si>
    <t xml:space="preserve"> PUBLIC HEALTH ENGINEERING</t>
  </si>
  <si>
    <t>Land Compensation</t>
  </si>
  <si>
    <t>Major Works</t>
  </si>
  <si>
    <t>72.00.77</t>
  </si>
  <si>
    <t>62.00.78</t>
  </si>
  <si>
    <t xml:space="preserve">Pollution Abatement of River Rani Chu (through Roro Chu) at Gangtok (Zone III-NRCP State Share) </t>
  </si>
  <si>
    <t>Actuals</t>
  </si>
  <si>
    <t>Budget 
Estimate</t>
  </si>
  <si>
    <t>Revised 
Estimate</t>
  </si>
  <si>
    <t>Pollution Abatement of River Rani Chu (through Roro Chu) at Gangtok (Zone III) in Sikkim under (NRCP) (Central Share)</t>
  </si>
  <si>
    <t>62.00.71</t>
  </si>
  <si>
    <t>Pollution Abatement of River Rani Chu (through Roro Chu) at Gangtok (Zone I) in Sikkim under (NRCP) (Central Share)</t>
  </si>
  <si>
    <t>74.00.77</t>
  </si>
  <si>
    <t>Gyalshing Water Supply Scheme  (NESIDS)</t>
  </si>
  <si>
    <t>73.00.86</t>
  </si>
  <si>
    <t>62.00.70</t>
  </si>
  <si>
    <t>73.00.72</t>
  </si>
  <si>
    <t>Shifting of water Supply pipelines from Hur Hurray Dara opposite Sikkim Legislative Assembly</t>
  </si>
  <si>
    <t>73.00.74</t>
  </si>
  <si>
    <t>Construction of new reservoir tank and new dedicated water supply line to Singtam District Hospital at Singtam, East Sikkim</t>
  </si>
  <si>
    <t>73.00.76</t>
  </si>
  <si>
    <t>Operation and maintenance of sewerage system as per prohibition of manual scavanging act</t>
  </si>
  <si>
    <t>73.00.87</t>
  </si>
  <si>
    <t xml:space="preserve">Approach road to Ratey Chhu water source via aakashvani </t>
  </si>
  <si>
    <t>73.00.88</t>
  </si>
  <si>
    <t>73.00.89</t>
  </si>
  <si>
    <t>Construction of RCC reservoir tank at Pani House near Shiv Mandir, Gangtok</t>
  </si>
  <si>
    <t>73.00.90</t>
  </si>
  <si>
    <t>73.00.91</t>
  </si>
  <si>
    <t>73.00.92</t>
  </si>
  <si>
    <t>Restoration/Augmentation of water distribution system for Rangpo/ IBN area</t>
  </si>
  <si>
    <t>73.00.93</t>
  </si>
  <si>
    <t>72.00.78</t>
  </si>
  <si>
    <t>Augmentation of RWSS of Namchi WSS by tapping Kharka Khola A, Kharka Khola B, Gairi Khola and Jhaley Khola source using HDPE pipes under Namchi Sub Division</t>
  </si>
  <si>
    <t>2022-23</t>
  </si>
  <si>
    <t>Augumentation of Gyalshing Water Supply Scheme, West Sikkim - Special Central Assistance (Capital)</t>
  </si>
  <si>
    <t>Gangtok District</t>
  </si>
  <si>
    <t>Maintenance of Sanitary Installation in Govt. Quarters under Gangtok District</t>
  </si>
  <si>
    <t>Water Supply Scheme for Gangtok District</t>
  </si>
  <si>
    <t>Maintenance of Sanitary Installation in Government Building under Gyalshing District</t>
  </si>
  <si>
    <t>Gyalshing District</t>
  </si>
  <si>
    <t>Water Supply Schemes in  Gyalshing District</t>
  </si>
  <si>
    <t>Maintenance of Sanitary Installation in Govt. Quarters under Gyalshing District</t>
  </si>
  <si>
    <t>Water Supply Scheme for Gyalshing District</t>
  </si>
  <si>
    <t>Maintenance of Sanitary Installation in Government Building under Mangan District</t>
  </si>
  <si>
    <t>Maintenance of Sanitary Installation in Govt. Quarters under Mangan District</t>
  </si>
  <si>
    <t>Maintenance of Sanitary Installation in Government Building under Namchi District</t>
  </si>
  <si>
    <t>Namchi District</t>
  </si>
  <si>
    <t>Maintenance of Sanitary Installation in Govt. Quarters under Namchi District</t>
  </si>
  <si>
    <t>Water Supply Scheme for Namchi District</t>
  </si>
  <si>
    <t>Pakyong District</t>
  </si>
  <si>
    <t>Soreng District</t>
  </si>
  <si>
    <t>95</t>
  </si>
  <si>
    <t>61.95.21</t>
  </si>
  <si>
    <t>Maintenance of Sanitary Installation in Government Building under Pakyong District</t>
  </si>
  <si>
    <t>96</t>
  </si>
  <si>
    <t>61.96.21</t>
  </si>
  <si>
    <t>60.49.02</t>
  </si>
  <si>
    <t>60.49.72</t>
  </si>
  <si>
    <t>72.00.82</t>
  </si>
  <si>
    <t>Providing water supply to Central University at Yangang (State Share)</t>
  </si>
  <si>
    <t>73.00.97</t>
  </si>
  <si>
    <t>73.00.98</t>
  </si>
  <si>
    <t>73.00.99</t>
  </si>
  <si>
    <t>Augmentation of Ranipool WSS including water supply to Adampool - Rautey -Sajong</t>
  </si>
  <si>
    <t>Augmentation of water supply to Manbir Colony Gangtok</t>
  </si>
  <si>
    <t>73.00.54</t>
  </si>
  <si>
    <t>Augmentation and extension of various works under North East Circle</t>
  </si>
  <si>
    <t>72.00.83</t>
  </si>
  <si>
    <t>Augmentation and extension of various works under South Sikkim</t>
  </si>
  <si>
    <t>73.00.55</t>
  </si>
  <si>
    <t>73.00.56</t>
  </si>
  <si>
    <t>73.00.57</t>
  </si>
  <si>
    <t>73.00.58</t>
  </si>
  <si>
    <t>73.00.59</t>
  </si>
  <si>
    <t xml:space="preserve">Augmentation of WSS from Bulbuley to Dicheling </t>
  </si>
  <si>
    <t>Restoration of Pakyong Airport Water Supply System (Recent)</t>
  </si>
  <si>
    <t>Const. of 800 Mtr CC Pedestrian Footpath from 9th Mile damaged quarter to Ratcheychu Source, East Sikkim</t>
  </si>
  <si>
    <t>Providing Water Supply to Kyongsa (Navey Busty) under Navey Shotak GPU East Sikkim</t>
  </si>
  <si>
    <t>72.00.84</t>
  </si>
  <si>
    <t>72.00.85</t>
  </si>
  <si>
    <t>70.00.89</t>
  </si>
  <si>
    <t>Procurement of Pipes &amp; Fittings for renovation of water supply pipelines and sanitary works in the State</t>
  </si>
  <si>
    <t>Maintenance of Sanitary Installation in Government Building under Soreng District</t>
  </si>
  <si>
    <t>Schemes under 10% Lumpsum Provision for NE States including Sikkim (Central Share)</t>
  </si>
  <si>
    <t>Augmentation of Namthang water supply scheme at South Sikkim (State Share of NEC)</t>
  </si>
  <si>
    <t>Restoration/ Augmentation of Water distribution system for Majitar/ Bagey Khola</t>
  </si>
  <si>
    <t>Upgradation and Rehabilitation of sewers in Zone-I, Gangtok Pollution abatement of River Rani Chhu (NRCP) (State Share)</t>
  </si>
  <si>
    <t>Installation and Monitoring of OCEMS for Sewerage Treatment Plant (Melli, Rangpo, Singtam, Ranipool, Gangtok) Zone-I, Zone-II and Zone-IV</t>
  </si>
  <si>
    <t>Construction of water reservoir tank at water spring point of ICAR and Jhor Dhara, Tadong</t>
  </si>
  <si>
    <t>Augmentation/ Upgradation of water supply system to Lower Tadong including construction of RCC reservoir tank near ITBP camp, Metro Point, Tadong</t>
  </si>
  <si>
    <t>Augmentation/ Upgradation of water supply system to pani house area and Deorali, Gangtok</t>
  </si>
  <si>
    <t>60.50.02</t>
  </si>
  <si>
    <t>60.50.72</t>
  </si>
  <si>
    <t>2023-24</t>
  </si>
  <si>
    <t>60.49.01</t>
  </si>
  <si>
    <t>60.50.01</t>
  </si>
  <si>
    <t>Materials and Supplies</t>
  </si>
  <si>
    <t>Medical Treatment</t>
  </si>
  <si>
    <t>Allowances</t>
  </si>
  <si>
    <t>Leave Travel Concession</t>
  </si>
  <si>
    <t>Training Expenses</t>
  </si>
  <si>
    <t>Domestic Travel Expenses</t>
  </si>
  <si>
    <t>Advertising and Publicity</t>
  </si>
  <si>
    <t>Foreign Travel Expenses</t>
  </si>
  <si>
    <t>Fuel and Lubricants</t>
  </si>
  <si>
    <t>34.44.06</t>
  </si>
  <si>
    <t>34.44.07</t>
  </si>
  <si>
    <t>34.44.08</t>
  </si>
  <si>
    <t>34.44.09</t>
  </si>
  <si>
    <t>34.44.12</t>
  </si>
  <si>
    <t>34.44.24</t>
  </si>
  <si>
    <t>34.53.06</t>
  </si>
  <si>
    <t>34.53.07</t>
  </si>
  <si>
    <t>34.53.09</t>
  </si>
  <si>
    <t>34.53.24</t>
  </si>
  <si>
    <t>34.54.06</t>
  </si>
  <si>
    <t>34.54.07</t>
  </si>
  <si>
    <t>34.54.09</t>
  </si>
  <si>
    <t>34.54.24</t>
  </si>
  <si>
    <t>34.56.06</t>
  </si>
  <si>
    <t>34.56.07</t>
  </si>
  <si>
    <t>34.56.09</t>
  </si>
  <si>
    <t>34.56.24</t>
  </si>
  <si>
    <t>60.49.06</t>
  </si>
  <si>
    <t>60.49.07</t>
  </si>
  <si>
    <t>60.49.09</t>
  </si>
  <si>
    <t>60.49.24</t>
  </si>
  <si>
    <t>60.50.06</t>
  </si>
  <si>
    <t>60.50.07</t>
  </si>
  <si>
    <t>60.50.09</t>
  </si>
  <si>
    <t>60.50.24</t>
  </si>
  <si>
    <t>62.00.80</t>
  </si>
  <si>
    <t>Pollution Abatement River Teesta at Mangan Town Sikkim under National River Conservation Plan (NRCP) Scheme (Central Share)</t>
  </si>
  <si>
    <t>62.00.81</t>
  </si>
  <si>
    <t>Pollution Abatement River Teesta at Mangan Town Sikkim under National River Conservation Plan (NRCP) Scheme (State Share)</t>
  </si>
  <si>
    <t>62.00.83</t>
  </si>
  <si>
    <t xml:space="preserve">Pollution Abatement of River Teesta at Chungthang Town, Sikkim under NRCP 
(State Share) </t>
  </si>
  <si>
    <t>62.00.84</t>
  </si>
  <si>
    <t xml:space="preserve">Pollution Abatement of River Rangit at Geyzing Town, Sikkim under NRCP (Central Share) </t>
  </si>
  <si>
    <t>62.00.85</t>
  </si>
  <si>
    <t xml:space="preserve">Pollution Abatement of River Rangit at Geyzing Town, Sikkim under NRCP (State Share) </t>
  </si>
  <si>
    <t>34.44.49</t>
  </si>
  <si>
    <t>Other Revenue Expenditure</t>
  </si>
  <si>
    <t>60.45.49</t>
  </si>
  <si>
    <t>74.00.76</t>
  </si>
  <si>
    <t>74.00.80</t>
  </si>
  <si>
    <t>46.60.73</t>
  </si>
  <si>
    <t>Infrastructural Assets</t>
  </si>
  <si>
    <t>Revamping of Tokal and Denchung Pumping Stations</t>
  </si>
  <si>
    <t>48.60.73</t>
  </si>
  <si>
    <t>48.61.73</t>
  </si>
  <si>
    <t>45.60.73</t>
  </si>
  <si>
    <t>Providing Drinking Water Supply to Sikkim University at Yangang</t>
  </si>
  <si>
    <t>48.62.73</t>
  </si>
  <si>
    <t>45.61.73</t>
  </si>
  <si>
    <t>Operation and Maintenance of Sewerage System as per prohibition of Manual Scavanging Act</t>
  </si>
  <si>
    <t xml:space="preserve">Construction of Damaged Retaining Wall at 9th Mile Khola along Ratheychu </t>
  </si>
  <si>
    <t>45.62.73</t>
  </si>
  <si>
    <t>49.60.73</t>
  </si>
  <si>
    <t>49.61.73</t>
  </si>
  <si>
    <t>Construction of Distribution Network for Development Area at Rungdung of Rhenock WSS</t>
  </si>
  <si>
    <t>Construction of Distribution Network for Lall Bazar, Singtam</t>
  </si>
  <si>
    <t>45.63.73</t>
  </si>
  <si>
    <t xml:space="preserve">Augumentation of Rongli WSS from Paha Khola Source at Rongli </t>
  </si>
  <si>
    <t>49.62.73</t>
  </si>
  <si>
    <t>Construction of RCC Reservior Tank at Zero Point, Gangtok</t>
  </si>
  <si>
    <t>45.64.73</t>
  </si>
  <si>
    <t>Construction of 800 Mtr CC Pedestrian Footpath from 9th Mile to Rathey Chu Source</t>
  </si>
  <si>
    <t>45.65.73</t>
  </si>
  <si>
    <t>45.66.73</t>
  </si>
  <si>
    <t>Prividing Water Supply to Kyongsa (Navey Busty) under Navey Shotak GPU</t>
  </si>
  <si>
    <t>45.67.73</t>
  </si>
  <si>
    <t>Providing Water Supply to Kyongsa (Navey Busty) under Navey Shotak GPU</t>
  </si>
  <si>
    <t>45.68.73</t>
  </si>
  <si>
    <t>45.69.73</t>
  </si>
  <si>
    <t>45.70.73</t>
  </si>
  <si>
    <t xml:space="preserve">Augmentation of Namthang WSS </t>
  </si>
  <si>
    <t>48.63.73</t>
  </si>
  <si>
    <t>61</t>
  </si>
  <si>
    <t>Pollution Abatement of River Rani Chu (through Roro Chu) at Gangtok (Zone II) in Sikkim under (NRCP) (State Share)</t>
  </si>
  <si>
    <t>62</t>
  </si>
  <si>
    <t>63</t>
  </si>
  <si>
    <t>64</t>
  </si>
  <si>
    <t>65</t>
  </si>
  <si>
    <t>Rennovation of Sewerage Line and Protective Works below Devithan at 6th Mile , Tadong</t>
  </si>
  <si>
    <t>46</t>
  </si>
  <si>
    <t>46.61.73</t>
  </si>
  <si>
    <t>47</t>
  </si>
  <si>
    <t>Mangan District</t>
  </si>
  <si>
    <t>47.60.73</t>
  </si>
  <si>
    <t>47.61.73</t>
  </si>
  <si>
    <t>47.62.73</t>
  </si>
  <si>
    <t xml:space="preserve">Pollution Abatement of River Teesta at Chungthang Town, Sikkim under NRCP </t>
  </si>
  <si>
    <t>47.63.73</t>
  </si>
  <si>
    <t>66</t>
  </si>
  <si>
    <t>45.66.78</t>
  </si>
  <si>
    <t xml:space="preserve">Land </t>
  </si>
  <si>
    <t>45.71.73</t>
  </si>
  <si>
    <t>45.73.73</t>
  </si>
  <si>
    <t>45.74.73</t>
  </si>
  <si>
    <t>Pilot Project for Quality Improvement of Water Supply at Gangtok</t>
  </si>
  <si>
    <t>45.75.73</t>
  </si>
  <si>
    <t>Permanent Restoration of Gangtok WSS from Rathey Chu</t>
  </si>
  <si>
    <t>45.76.73</t>
  </si>
  <si>
    <t>Strengthening and Retrofitting of RCC Reservior Tank of Ranipool and laying of 40 mm &amp; 20 mm GI Pipeline to Shanti Nagar and Crematorium Ground at Ranipool</t>
  </si>
  <si>
    <t>45.77.73</t>
  </si>
  <si>
    <t>Extention of 20 mm GI pipe to SIC Office Gangtok</t>
  </si>
  <si>
    <t>45.78.73</t>
  </si>
  <si>
    <t>45.79.73</t>
  </si>
  <si>
    <t>45.80.73</t>
  </si>
  <si>
    <t>Repair, Rennovation and Retrofitting of Enchey Manifold and Enchey Control Room, Gangtok</t>
  </si>
  <si>
    <t>Repair of Ranipool WSS</t>
  </si>
  <si>
    <t>45.81.73</t>
  </si>
  <si>
    <t>45.82.73</t>
  </si>
  <si>
    <t>Pipes and Fittings for rennovation of water supply pipelines and sanitary works</t>
  </si>
  <si>
    <t>45.83.73</t>
  </si>
  <si>
    <t>48.64.73</t>
  </si>
  <si>
    <t>49.63.73</t>
  </si>
  <si>
    <t>49.64.73</t>
  </si>
  <si>
    <t>49.65.73</t>
  </si>
  <si>
    <t>67</t>
  </si>
  <si>
    <t>60.45.27</t>
  </si>
  <si>
    <t>Minor Civil and Electric Works</t>
  </si>
  <si>
    <t>Approach Road to Ratheychu Water Source via Akashvani</t>
  </si>
  <si>
    <t>Augumentation/ Upgradation of WSS to Lower Tadong including Construction of RCC Reservior Tank near ITBP Camp, Metro Point, Tadong</t>
  </si>
  <si>
    <t>Augumentation of WSS from Bulbulay to Dicheling</t>
  </si>
  <si>
    <t>Augumentation of Water Supply for Bhojoghari  (Installation of Filtration Plant)</t>
  </si>
  <si>
    <t>Augumentation of Ranipool WSS including Water Supply to Adampool- Rautey- Sajong</t>
  </si>
  <si>
    <t>Augumentation of RWSS at Namchi</t>
  </si>
  <si>
    <t>Augumentation of Water Supply at Soreng (NESIDS)</t>
  </si>
  <si>
    <t>Augumentation of Water Supply Distribution Network System including Construction of Reservior Tank at Lower Shyari, Gangtok</t>
  </si>
  <si>
    <t>Augmentation of Water Supply System to Pani House &amp; Deorali</t>
  </si>
  <si>
    <t>Extention of Electricity Connection to the Pumping Station for Rangpo WSS</t>
  </si>
  <si>
    <t xml:space="preserve">Pollution Abatement of River Teesta at Chungthang Town, Sikkim under NRCP(Central Share) </t>
  </si>
  <si>
    <t>Providing Fitting of GS Tank at Spring Points in Gangtok and Tadong</t>
  </si>
  <si>
    <t>45.72.73</t>
  </si>
  <si>
    <t>Pollution Abatement of River Rani Chu (through Roro Chu) at Gangtok (Zone II) in Sikkim under (NRCP) (Central Share)</t>
  </si>
  <si>
    <t>2024-25</t>
  </si>
  <si>
    <t>I. Estimate of the amount required in the year ending 31st March, 2025 to defray the charges in respect of Public Health Engineering</t>
  </si>
  <si>
    <t>34.44.28</t>
  </si>
  <si>
    <t>Professional Services</t>
  </si>
  <si>
    <t>Augmentation/ Extension and Restoration of RWMs for WS to Naya Bazar and Jorethang from Chumbong Source</t>
  </si>
  <si>
    <t>50.60.73</t>
  </si>
  <si>
    <t>68</t>
  </si>
  <si>
    <t>47.64.73</t>
  </si>
  <si>
    <t>Pollution Abatement of River Teesta at Lachung Town, Sikkim under NRCP (Central Share)</t>
  </si>
  <si>
    <t>49</t>
  </si>
  <si>
    <t>60</t>
  </si>
  <si>
    <t>Pollution Abatement of River Teesta at Rangpo Town, Sikkim under NRCP (Central Share)</t>
  </si>
  <si>
    <t>Maintenance of Sanitary Installation in Government Building under Gangtok District</t>
  </si>
  <si>
    <t>Augumentation of Water Supply to Manbir Colony, Gangtok</t>
  </si>
  <si>
    <t>48.65.73</t>
  </si>
  <si>
    <t>45.84.73</t>
  </si>
  <si>
    <t>Gyalshing Water Supply Scheme</t>
  </si>
  <si>
    <t>60.45.29</t>
  </si>
  <si>
    <t>Repair and Maintenance</t>
  </si>
  <si>
    <t>69</t>
  </si>
  <si>
    <t>Construction of RCC manhole chambers laying of 150mm dia D.I. Pipes, Dismantle and reconstruction of footpath, slip clearance in Syari near Centre School at Lapsi Botey area</t>
  </si>
  <si>
    <t>Dedicated water supply line of 25mm dia. GI for District Court, near DC Office, Gangtok</t>
  </si>
  <si>
    <t>45.85.73</t>
  </si>
  <si>
    <t>45.86.73</t>
  </si>
  <si>
    <t>Construction of Box Drain for backwash discharge at WTP Singtam</t>
  </si>
  <si>
    <t>45.87.73</t>
  </si>
  <si>
    <t>Raising of Chambers/ realignment of water supply pipes along NH Road in Gangtok</t>
  </si>
  <si>
    <t>45.88.73</t>
  </si>
  <si>
    <t>45.89.73</t>
  </si>
  <si>
    <t>Retrofitting of Marigold tank including construction of protective works at Sichey, Gangtok</t>
  </si>
  <si>
    <t>Restoration &amp; realignment of 150mm dia. raw water pipelines through HDPE pipes at various stretches for Mangan WSS</t>
  </si>
  <si>
    <t>Replacement of 160mm dia. HDPE pipeline from Dong Khola to Tokal pumping station under Namchi WSS</t>
  </si>
  <si>
    <t>48.66.73</t>
  </si>
  <si>
    <t>Agumentation of Pelling  Water Supply Scheme</t>
  </si>
  <si>
    <t>46.62.73</t>
  </si>
  <si>
    <t>Providing additional 50mm dia. Water supply pipeline to Upper Sichey near telephone Exchange, Gangtok</t>
  </si>
  <si>
    <t>45.90.73</t>
  </si>
  <si>
    <t>Restoration and overhauling of existing 42 MLD WTP including electrochloronator &amp; electricity for Gangtok WSS at Selep Tank</t>
  </si>
  <si>
    <t>45.91.73</t>
  </si>
  <si>
    <t>Pilot Project for Bojoghari water supply system</t>
  </si>
  <si>
    <t>45.92.73</t>
  </si>
  <si>
    <t>Restoration of pipelines at Dabuwa Chamgaon sinking area under Namchi WSS</t>
  </si>
  <si>
    <t>48.67.73</t>
  </si>
  <si>
    <t>Capital Outlay on Public Works</t>
  </si>
  <si>
    <t>Office Buildings</t>
  </si>
  <si>
    <t>Construction</t>
  </si>
  <si>
    <t>Buildings and Structures</t>
  </si>
  <si>
    <t>Construction of recreation room for Government Drivers</t>
  </si>
  <si>
    <t>34.60.72</t>
  </si>
  <si>
    <t xml:space="preserve">A -Capital Account of General Services </t>
  </si>
  <si>
    <t>34.61.72</t>
  </si>
  <si>
    <t>Shifting of water supply pipelines opposite to SLA Namnang, Gangtok</t>
  </si>
  <si>
    <t>45.93.73</t>
  </si>
  <si>
    <t>45.94.73</t>
  </si>
  <si>
    <t>50.61.73</t>
  </si>
  <si>
    <t xml:space="preserve">Restoration of Water Line and Sewerage of Chungthang Town affected by Flash Flood </t>
  </si>
  <si>
    <t>70</t>
  </si>
  <si>
    <t>Adampool Tertiary Treatment Plan</t>
  </si>
  <si>
    <t>75</t>
  </si>
  <si>
    <t>75.00.78</t>
  </si>
  <si>
    <t>Immediate Mainline Restoration work near Jaubari Stadium at Soreng</t>
  </si>
  <si>
    <t>50.62.73</t>
  </si>
  <si>
    <t>Pilot Project for Quality Improvement of Water Supply for Gangtok District</t>
  </si>
  <si>
    <t>Tribal Area Sub- Plan</t>
  </si>
  <si>
    <t>Pilot Project for Quality Improvement of Water Supply for Namchi District</t>
  </si>
  <si>
    <t>Additional Temporary RWM from Bagey Khola to Majitar WSS</t>
  </si>
  <si>
    <t>49.66.73</t>
  </si>
  <si>
    <t>Vertical Extension of Existing One Storey Office Building at Pachey, Pakyong</t>
  </si>
  <si>
    <t>Supply &amp; Installation of 1000 litre tank and allied works near Gyan Mandir water spring point, Gangtok</t>
  </si>
  <si>
    <t>Extension of Water Supply System below GREF Camp Area (Pachey DAC Office) at Pakyong</t>
  </si>
  <si>
    <t xml:space="preserve">Extension of water supply to Ward II (Bazar Area) from existing Zonal Tank (ongoing) to Soreng </t>
  </si>
  <si>
    <t>Augmentation extension and restoration of RWMs for Water Supply to Naya Bazar and Jorethang from Chumbung Source.</t>
  </si>
  <si>
    <t>Re-alingment of Water Supply pipes at Greenfield Airport, Pakyong</t>
  </si>
  <si>
    <t>Raising of Manhole Chambers along NH10 from Hospital Dara to Ranipool</t>
  </si>
  <si>
    <t>Revamping of Tokal and Denchung Pumping</t>
  </si>
  <si>
    <t>Augmentation of Water Supply for Bhojoghari East (Installation of Filtration Plant )</t>
  </si>
  <si>
    <t>60.46.29</t>
  </si>
  <si>
    <t>60.49.29</t>
  </si>
  <si>
    <t>60.50.29</t>
  </si>
  <si>
    <t>Providing 80 mm dia. additional pipeline from last chamber and construction of distribution chamber near Hotel Yak &amp; Yeti, Gangtok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</si>
</sst>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0#"/>
    <numFmt numFmtId="165" formatCode="0#"/>
    <numFmt numFmtId="166" formatCode="00000#"/>
    <numFmt numFmtId="167" formatCode="00.000"/>
    <numFmt numFmtId="168" formatCode="0##"/>
    <numFmt numFmtId="169" formatCode="0#.##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43" fontId="1" fillId="0" borderId="0" applyFont="0" applyFill="0" applyBorder="0" applyAlignment="0" applyProtection="0"/>
  </cellStyleXfs>
  <cellXfs count="177">
    <xf numFmtId="0" fontId="0" fillId="0" borderId="0" xfId="0"/>
    <xf numFmtId="43" fontId="3" fillId="0" borderId="0" xfId="1" applyFont="1" applyFill="1" applyBorder="1" applyAlignment="1" applyProtection="1">
      <alignment horizontal="right" wrapText="1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/>
    </xf>
    <xf numFmtId="0" fontId="3" fillId="0" borderId="2" xfId="7" applyNumberFormat="1" applyFont="1" applyFill="1" applyBorder="1" applyAlignment="1" applyProtection="1">
      <alignment horizontal="right" vertical="center"/>
    </xf>
    <xf numFmtId="0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0" xfId="8" applyFont="1" applyFill="1" applyProtection="1"/>
    <xf numFmtId="0" fontId="3" fillId="0" borderId="1" xfId="8" applyFont="1" applyFill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right" vertical="top" wrapText="1"/>
    </xf>
    <xf numFmtId="0" fontId="3" fillId="0" borderId="1" xfId="7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horizontal="right"/>
    </xf>
    <xf numFmtId="43" fontId="3" fillId="0" borderId="1" xfId="1" applyFont="1" applyFill="1" applyBorder="1" applyAlignment="1" applyProtection="1">
      <alignment horizontal="righ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/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9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43" fontId="3" fillId="0" borderId="0" xfId="1" applyFont="1" applyFill="1" applyAlignment="1" applyProtection="1">
      <alignment horizontal="right"/>
    </xf>
    <xf numFmtId="0" fontId="3" fillId="0" borderId="0" xfId="6" applyFont="1" applyFill="1" applyAlignment="1" applyProtection="1">
      <alignment horizontal="left"/>
    </xf>
    <xf numFmtId="0" fontId="3" fillId="0" borderId="0" xfId="6" applyFont="1" applyFill="1" applyAlignment="1">
      <alignment horizontal="left" vertical="top" wrapText="1"/>
    </xf>
    <xf numFmtId="43" fontId="3" fillId="0" borderId="0" xfId="1" applyFont="1" applyFill="1" applyAlignment="1">
      <alignment horizontal="right"/>
    </xf>
    <xf numFmtId="1" fontId="4" fillId="0" borderId="0" xfId="2" applyNumberFormat="1" applyFont="1" applyFill="1" applyAlignment="1" applyProtection="1">
      <alignment horizontal="center"/>
    </xf>
    <xf numFmtId="0" fontId="3" fillId="0" borderId="1" xfId="7" applyFont="1" applyFill="1" applyBorder="1"/>
    <xf numFmtId="0" fontId="3" fillId="0" borderId="1" xfId="7" applyNumberFormat="1" applyFont="1" applyFill="1" applyBorder="1"/>
    <xf numFmtId="0" fontId="5" fillId="0" borderId="1" xfId="7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0" fontId="3" fillId="0" borderId="0" xfId="4" applyFont="1" applyFill="1" applyBorder="1" applyAlignment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horizontal="left" vertical="top" wrapText="1"/>
    </xf>
    <xf numFmtId="165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7" fontId="4" fillId="0" borderId="0" xfId="9" applyNumberFormat="1" applyFont="1" applyFill="1" applyBorder="1" applyAlignment="1">
      <alignment horizontal="right" vertical="top" wrapText="1"/>
    </xf>
    <xf numFmtId="165" fontId="3" fillId="0" borderId="0" xfId="6" applyNumberFormat="1" applyFont="1" applyFill="1" applyBorder="1" applyAlignment="1">
      <alignment horizontal="right" vertical="top"/>
    </xf>
    <xf numFmtId="49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center" wrapText="1"/>
    </xf>
    <xf numFmtId="43" fontId="3" fillId="0" borderId="0" xfId="1" applyFont="1" applyFill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43" fontId="3" fillId="0" borderId="1" xfId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0" xfId="9" applyFont="1" applyFill="1"/>
    <xf numFmtId="0" fontId="3" fillId="0" borderId="0" xfId="9" applyNumberFormat="1" applyFont="1" applyFill="1" applyBorder="1" applyAlignment="1" applyProtection="1">
      <alignment horizontal="right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Alignment="1">
      <alignment horizontal="right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3" fillId="0" borderId="0" xfId="4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0" fontId="3" fillId="0" borderId="0" xfId="4" applyFont="1" applyFill="1" applyBorder="1" applyAlignment="1" applyProtection="1">
      <alignment horizontal="left" wrapText="1"/>
    </xf>
    <xf numFmtId="0" fontId="3" fillId="0" borderId="1" xfId="4" applyNumberFormat="1" applyFont="1" applyFill="1" applyBorder="1" applyAlignment="1" applyProtection="1">
      <alignment horizontal="right"/>
    </xf>
    <xf numFmtId="43" fontId="3" fillId="0" borderId="1" xfId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4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165" fontId="3" fillId="0" borderId="0" xfId="9" applyNumberFormat="1" applyFont="1" applyFill="1" applyBorder="1" applyAlignment="1">
      <alignment horizontal="right" vertical="top"/>
    </xf>
    <xf numFmtId="0" fontId="3" fillId="0" borderId="0" xfId="9" applyFont="1" applyFill="1" applyBorder="1" applyAlignment="1">
      <alignment horizontal="right" vertical="top" wrapText="1"/>
    </xf>
    <xf numFmtId="0" fontId="4" fillId="0" borderId="1" xfId="9" applyFont="1" applyFill="1" applyBorder="1" applyAlignment="1">
      <alignment horizontal="righ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43" fontId="3" fillId="0" borderId="0" xfId="4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vertical="top"/>
    </xf>
    <xf numFmtId="0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 applyProtection="1">
      <alignment horizontal="left" wrapText="1"/>
    </xf>
    <xf numFmtId="49" fontId="3" fillId="0" borderId="0" xfId="2" applyNumberFormat="1" applyFont="1" applyFill="1" applyAlignment="1">
      <alignment horizontal="right" vertical="top"/>
    </xf>
    <xf numFmtId="0" fontId="3" fillId="0" borderId="0" xfId="2" applyFont="1" applyFill="1" applyBorder="1" applyAlignment="1">
      <alignment wrapText="1"/>
    </xf>
    <xf numFmtId="0" fontId="3" fillId="0" borderId="0" xfId="2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0" borderId="0" xfId="2" applyFont="1" applyFill="1" applyAlignment="1">
      <alignment horizontal="right"/>
    </xf>
    <xf numFmtId="0" fontId="4" fillId="0" borderId="0" xfId="2" applyNumberFormat="1" applyFont="1" applyFill="1" applyAlignment="1" applyProtection="1">
      <alignment horizontal="right"/>
    </xf>
    <xf numFmtId="165" fontId="3" fillId="0" borderId="1" xfId="4" applyNumberFormat="1" applyFont="1" applyFill="1" applyBorder="1" applyAlignment="1">
      <alignment horizontal="right" vertical="top" wrapText="1"/>
    </xf>
    <xf numFmtId="2" fontId="3" fillId="0" borderId="0" xfId="1" applyNumberFormat="1" applyFont="1" applyFill="1" applyBorder="1" applyAlignment="1">
      <alignment horizontal="right"/>
    </xf>
    <xf numFmtId="2" fontId="3" fillId="0" borderId="0" xfId="2" applyNumberFormat="1" applyFont="1" applyFill="1" applyAlignment="1">
      <alignment horizontal="right"/>
    </xf>
    <xf numFmtId="0" fontId="4" fillId="0" borderId="0" xfId="3" applyNumberFormat="1" applyFont="1" applyFill="1" applyBorder="1" applyAlignment="1" applyProtection="1">
      <alignment horizontal="center" wrapText="1"/>
    </xf>
    <xf numFmtId="0" fontId="4" fillId="0" borderId="0" xfId="2" applyNumberFormat="1" applyFont="1" applyFill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 vertical="top"/>
    </xf>
    <xf numFmtId="0" fontId="4" fillId="0" borderId="0" xfId="2" applyNumberFormat="1" applyFont="1" applyFill="1" applyAlignment="1">
      <alignment horizontal="center" vertical="top"/>
    </xf>
    <xf numFmtId="165" fontId="3" fillId="0" borderId="1" xfId="9" applyNumberFormat="1" applyFont="1" applyFill="1" applyBorder="1" applyAlignment="1">
      <alignment horizontal="right" vertical="top" wrapText="1"/>
    </xf>
    <xf numFmtId="165" fontId="3" fillId="0" borderId="0" xfId="10" applyNumberFormat="1" applyFont="1" applyFill="1" applyBorder="1" applyAlignment="1">
      <alignment horizontal="right" vertical="top" wrapText="1"/>
    </xf>
    <xf numFmtId="0" fontId="3" fillId="0" borderId="0" xfId="8" applyNumberFormat="1" applyFont="1" applyFill="1" applyBorder="1" applyAlignment="1" applyProtection="1">
      <alignment horizontal="left" vertical="top" wrapText="1"/>
    </xf>
    <xf numFmtId="49" fontId="3" fillId="0" borderId="0" xfId="8" applyNumberFormat="1" applyFont="1" applyFill="1" applyBorder="1" applyAlignment="1" applyProtection="1">
      <alignment horizontal="right" vertical="top" wrapText="1"/>
    </xf>
    <xf numFmtId="43" fontId="3" fillId="0" borderId="0" xfId="1" applyFont="1" applyFill="1" applyAlignment="1">
      <alignment horizontal="right" wrapText="1"/>
    </xf>
    <xf numFmtId="43" fontId="3" fillId="0" borderId="2" xfId="4" applyNumberFormat="1" applyFont="1" applyFill="1" applyBorder="1" applyAlignment="1">
      <alignment horizontal="right"/>
    </xf>
    <xf numFmtId="0" fontId="3" fillId="0" borderId="2" xfId="4" applyNumberFormat="1" applyFont="1" applyFill="1" applyBorder="1" applyAlignment="1">
      <alignment horizontal="right"/>
    </xf>
    <xf numFmtId="43" fontId="3" fillId="0" borderId="0" xfId="4" applyNumberFormat="1" applyFont="1" applyFill="1" applyBorder="1" applyAlignment="1">
      <alignment horizontal="right"/>
    </xf>
    <xf numFmtId="165" fontId="3" fillId="0" borderId="0" xfId="10" applyNumberFormat="1" applyFont="1" applyFill="1" applyAlignment="1">
      <alignment horizontal="right" vertical="top" wrapText="1"/>
    </xf>
    <xf numFmtId="49" fontId="3" fillId="0" borderId="1" xfId="9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center" vertical="top" wrapText="1"/>
    </xf>
    <xf numFmtId="43" fontId="3" fillId="0" borderId="0" xfId="11" applyFont="1" applyFill="1" applyBorder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9" fontId="3" fillId="0" borderId="0" xfId="10" applyNumberFormat="1" applyFont="1" applyFill="1" applyBorder="1" applyAlignment="1">
      <alignment horizontal="right" vertical="top" wrapText="1"/>
    </xf>
    <xf numFmtId="1" fontId="4" fillId="0" borderId="0" xfId="2" applyNumberFormat="1" applyFont="1" applyFill="1" applyAlignment="1" applyProtection="1">
      <alignment horizontal="center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/>
    <xf numFmtId="0" fontId="1" fillId="0" borderId="0" xfId="0" applyFont="1" applyFill="1" applyAlignment="1"/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0" xfId="8" applyFont="1" applyFill="1" applyBorder="1" applyProtection="1"/>
    <xf numFmtId="0" fontId="3" fillId="0" borderId="0" xfId="1" applyNumberFormat="1" applyFont="1" applyFill="1" applyAlignment="1">
      <alignment horizontal="right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right" vertical="top" wrapText="1"/>
    </xf>
    <xf numFmtId="0" fontId="4" fillId="0" borderId="0" xfId="2" applyFont="1" applyFill="1"/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right"/>
    </xf>
    <xf numFmtId="43" fontId="4" fillId="0" borderId="0" xfId="8" applyNumberFormat="1" applyFont="1" applyFill="1" applyAlignment="1" applyProtection="1">
      <alignment horizontal="right"/>
    </xf>
    <xf numFmtId="0" fontId="4" fillId="0" borderId="0" xfId="8" applyNumberFormat="1" applyFont="1" applyFill="1" applyAlignment="1" applyProtection="1">
      <alignment horizontal="right"/>
    </xf>
    <xf numFmtId="0" fontId="3" fillId="0" borderId="0" xfId="1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9" applyNumberFormat="1" applyFont="1" applyFill="1" applyAlignment="1" applyProtection="1">
      <alignment horizontal="right" vertical="top"/>
    </xf>
    <xf numFmtId="0" fontId="4" fillId="0" borderId="0" xfId="9" applyNumberFormat="1" applyFont="1" applyFill="1" applyAlignment="1" applyProtection="1">
      <alignment horizontal="left" vertical="top" wrapText="1"/>
    </xf>
    <xf numFmtId="169" fontId="4" fillId="0" borderId="0" xfId="9" applyNumberFormat="1" applyFont="1" applyFill="1" applyBorder="1" applyAlignment="1" applyProtection="1">
      <alignment horizontal="right" vertical="top"/>
    </xf>
    <xf numFmtId="0" fontId="3" fillId="0" borderId="0" xfId="9" applyNumberFormat="1" applyFont="1" applyFill="1" applyAlignment="1" applyProtection="1">
      <alignment horizontal="right" vertical="top"/>
    </xf>
    <xf numFmtId="0" fontId="3" fillId="0" borderId="0" xfId="9" applyNumberFormat="1" applyFont="1" applyFill="1" applyAlignment="1" applyProtection="1">
      <alignment horizontal="left" vertical="top" wrapText="1"/>
    </xf>
    <xf numFmtId="0" fontId="3" fillId="0" borderId="0" xfId="2" applyNumberFormat="1" applyFont="1" applyFill="1" applyBorder="1" applyAlignment="1"/>
    <xf numFmtId="43" fontId="3" fillId="0" borderId="0" xfId="1" applyNumberFormat="1" applyFont="1" applyFill="1" applyBorder="1" applyAlignment="1" applyProtection="1">
      <alignment horizontal="right" wrapText="1"/>
    </xf>
    <xf numFmtId="0" fontId="3" fillId="0" borderId="1" xfId="9" applyFont="1" applyFill="1" applyBorder="1" applyAlignment="1">
      <alignment horizontal="left" vertical="top" wrapText="1"/>
    </xf>
    <xf numFmtId="0" fontId="3" fillId="0" borderId="1" xfId="5" applyFont="1" applyFill="1" applyBorder="1" applyAlignment="1" applyProtection="1">
      <alignment horizontal="left" vertical="center" wrapText="1"/>
    </xf>
    <xf numFmtId="165" fontId="3" fillId="0" borderId="1" xfId="6" applyNumberFormat="1" applyFont="1" applyFill="1" applyBorder="1" applyAlignment="1">
      <alignment horizontal="right" vertical="top"/>
    </xf>
    <xf numFmtId="0" fontId="3" fillId="0" borderId="1" xfId="9" applyFont="1" applyFill="1" applyBorder="1" applyAlignment="1" applyProtection="1">
      <alignment horizontal="left" vertical="center" wrapText="1"/>
    </xf>
    <xf numFmtId="168" fontId="3" fillId="0" borderId="0" xfId="9" applyNumberFormat="1" applyFont="1" applyFill="1" applyBorder="1" applyAlignment="1" applyProtection="1">
      <alignment horizontal="right" vertical="top"/>
    </xf>
    <xf numFmtId="43" fontId="3" fillId="0" borderId="2" xfId="1" applyFont="1" applyFill="1" applyBorder="1" applyAlignment="1" applyProtection="1">
      <alignment horizontal="right"/>
    </xf>
    <xf numFmtId="43" fontId="3" fillId="0" borderId="3" xfId="1" applyFont="1" applyFill="1" applyBorder="1" applyAlignment="1" applyProtection="1">
      <alignment horizontal="right"/>
    </xf>
    <xf numFmtId="0" fontId="3" fillId="0" borderId="1" xfId="9" applyFont="1" applyFill="1" applyBorder="1" applyAlignment="1" applyProtection="1">
      <alignment horizontal="left" vertical="top" wrapText="1"/>
    </xf>
    <xf numFmtId="0" fontId="3" fillId="0" borderId="1" xfId="8" applyNumberFormat="1" applyFont="1" applyFill="1" applyBorder="1" applyAlignment="1" applyProtection="1">
      <alignment horizontal="left"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68" fontId="3" fillId="0" borderId="1" xfId="9" applyNumberFormat="1" applyFont="1" applyFill="1" applyBorder="1" applyAlignment="1" applyProtection="1">
      <alignment horizontal="right" vertical="top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 vertical="top" wrapText="1"/>
    </xf>
    <xf numFmtId="0" fontId="3" fillId="0" borderId="0" xfId="6" applyFont="1" applyFill="1" applyAlignment="1" applyProtection="1">
      <alignment horizontal="left" vertical="top" wrapText="1"/>
    </xf>
    <xf numFmtId="0" fontId="4" fillId="0" borderId="0" xfId="2" applyFont="1" applyFill="1" applyBorder="1"/>
  </cellXfs>
  <cellStyles count="12">
    <cellStyle name="Comma" xfId="1" builtinId="3"/>
    <cellStyle name="Comma 10" xfId="11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 2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</cellStyles>
  <dxfs count="0"/>
  <tableStyles count="0" defaultTableStyle="TableStyleMedium9" defaultPivotStyle="PivotStyleLight16"/>
  <colors>
    <mruColors>
      <color rgb="FFFF0066"/>
      <color rgb="FFECC2F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07" transitionEvaluation="1" codeName="Sheet1">
    <tabColor rgb="FFC00000"/>
  </sheetPr>
  <dimension ref="A1:G645"/>
  <sheetViews>
    <sheetView tabSelected="1" view="pageBreakPreview" topLeftCell="A607" zoomScale="115" zoomScaleNormal="145" zoomScaleSheetLayoutView="115" workbookViewId="0">
      <selection activeCell="N144" sqref="N144"/>
    </sheetView>
  </sheetViews>
  <sheetFormatPr defaultColWidth="9.140625" defaultRowHeight="12.75"/>
  <cols>
    <col min="1" max="1" width="5.28515625" style="21" customWidth="1"/>
    <col min="2" max="2" width="9.5703125" style="22" customWidth="1"/>
    <col min="3" max="3" width="40.7109375" style="18" customWidth="1"/>
    <col min="4" max="4" width="10.7109375" style="25" customWidth="1"/>
    <col min="5" max="6" width="10.7109375" style="18" customWidth="1"/>
    <col min="7" max="7" width="10.7109375" style="25" customWidth="1"/>
    <col min="8" max="16384" width="9.140625" style="116"/>
  </cols>
  <sheetData>
    <row r="1" spans="1:7" s="18" customFormat="1">
      <c r="A1" s="173" t="s">
        <v>62</v>
      </c>
      <c r="B1" s="173"/>
      <c r="C1" s="173"/>
      <c r="D1" s="173"/>
      <c r="E1" s="173"/>
      <c r="F1" s="173"/>
      <c r="G1" s="173"/>
    </row>
    <row r="2" spans="1:7" s="18" customFormat="1">
      <c r="A2" s="173" t="s">
        <v>92</v>
      </c>
      <c r="B2" s="173"/>
      <c r="C2" s="173"/>
      <c r="D2" s="173"/>
      <c r="E2" s="173"/>
      <c r="F2" s="173"/>
      <c r="G2" s="173"/>
    </row>
    <row r="3" spans="1:7" s="18" customFormat="1" ht="6.75" customHeight="1">
      <c r="A3" s="14"/>
      <c r="B3" s="15"/>
      <c r="C3" s="16"/>
      <c r="D3" s="17"/>
      <c r="E3" s="17"/>
      <c r="F3" s="17"/>
      <c r="G3" s="16"/>
    </row>
    <row r="4" spans="1:7" s="18" customFormat="1">
      <c r="A4" s="21"/>
      <c r="B4" s="22"/>
      <c r="C4" s="23" t="s">
        <v>58</v>
      </c>
      <c r="D4" s="24">
        <v>2059</v>
      </c>
      <c r="E4" s="26" t="s">
        <v>0</v>
      </c>
      <c r="F4" s="27"/>
      <c r="G4" s="28"/>
    </row>
    <row r="5" spans="1:7" s="18" customFormat="1">
      <c r="A5" s="21"/>
      <c r="B5" s="22"/>
      <c r="C5" s="29" t="s">
        <v>64</v>
      </c>
      <c r="D5" s="24"/>
      <c r="E5" s="26"/>
      <c r="F5" s="27"/>
      <c r="G5" s="28"/>
    </row>
    <row r="6" spans="1:7" s="18" customFormat="1">
      <c r="A6" s="21"/>
      <c r="B6" s="22"/>
      <c r="C6" s="29" t="s">
        <v>63</v>
      </c>
      <c r="D6" s="30">
        <v>2215</v>
      </c>
      <c r="E6" s="27" t="s">
        <v>1</v>
      </c>
      <c r="F6" s="27"/>
      <c r="G6" s="28"/>
    </row>
    <row r="7" spans="1:7" s="18" customFormat="1">
      <c r="A7" s="21"/>
      <c r="B7" s="22"/>
      <c r="C7" s="29"/>
      <c r="D7" s="24">
        <v>2216</v>
      </c>
      <c r="E7" s="26" t="s">
        <v>2</v>
      </c>
      <c r="F7" s="27"/>
      <c r="G7" s="28"/>
    </row>
    <row r="8" spans="1:7" s="18" customFormat="1">
      <c r="A8" s="21"/>
      <c r="B8" s="22"/>
      <c r="C8" s="29" t="s">
        <v>59</v>
      </c>
      <c r="D8" s="25"/>
      <c r="E8" s="25"/>
      <c r="F8" s="28"/>
      <c r="G8" s="28"/>
    </row>
    <row r="9" spans="1:7" s="18" customFormat="1">
      <c r="A9" s="21"/>
      <c r="B9" s="22"/>
      <c r="C9" s="23" t="s">
        <v>379</v>
      </c>
      <c r="D9" s="24">
        <v>4059</v>
      </c>
      <c r="E9" s="25" t="s">
        <v>373</v>
      </c>
      <c r="F9" s="28"/>
      <c r="G9" s="28"/>
    </row>
    <row r="10" spans="1:7" s="99" customFormat="1" ht="28.15" customHeight="1">
      <c r="A10" s="21"/>
      <c r="B10" s="22"/>
      <c r="C10" s="121" t="s">
        <v>60</v>
      </c>
      <c r="D10" s="122">
        <v>4215</v>
      </c>
      <c r="E10" s="174" t="s">
        <v>3</v>
      </c>
      <c r="F10" s="174"/>
      <c r="G10" s="174"/>
    </row>
    <row r="11" spans="1:7" s="18" customFormat="1" ht="11.1" customHeight="1">
      <c r="A11" s="21"/>
      <c r="B11" s="22"/>
      <c r="C11" s="30"/>
      <c r="D11" s="25"/>
      <c r="E11" s="28"/>
      <c r="F11" s="28"/>
      <c r="G11" s="28"/>
    </row>
    <row r="12" spans="1:7" s="18" customFormat="1" ht="15" customHeight="1">
      <c r="A12" s="175" t="s">
        <v>331</v>
      </c>
      <c r="B12" s="175"/>
      <c r="C12" s="175"/>
      <c r="D12" s="175"/>
      <c r="E12" s="175"/>
      <c r="F12" s="175"/>
      <c r="G12" s="175"/>
    </row>
    <row r="13" spans="1:7" s="18" customFormat="1">
      <c r="A13" s="33"/>
      <c r="B13" s="22"/>
      <c r="C13" s="25"/>
      <c r="D13" s="111" t="s">
        <v>54</v>
      </c>
      <c r="E13" s="111" t="s">
        <v>55</v>
      </c>
      <c r="F13" s="111" t="s">
        <v>6</v>
      </c>
      <c r="G13" s="25"/>
    </row>
    <row r="14" spans="1:7" s="18" customFormat="1">
      <c r="A14" s="33"/>
      <c r="B14" s="22"/>
      <c r="C14" s="107" t="s">
        <v>4</v>
      </c>
      <c r="D14" s="112">
        <f>G186</f>
        <v>590281</v>
      </c>
      <c r="E14" s="137">
        <f>G615</f>
        <v>983332</v>
      </c>
      <c r="F14" s="113">
        <f>SUM(D14:E14)</f>
        <v>1573613</v>
      </c>
      <c r="G14" s="25"/>
    </row>
    <row r="15" spans="1:7" s="18" customFormat="1" ht="9" customHeight="1">
      <c r="A15" s="33"/>
      <c r="B15" s="22"/>
      <c r="C15" s="107"/>
      <c r="D15" s="35"/>
      <c r="E15" s="35"/>
      <c r="F15" s="35"/>
      <c r="G15" s="25"/>
    </row>
    <row r="16" spans="1:7" s="18" customFormat="1">
      <c r="A16" s="32" t="s">
        <v>53</v>
      </c>
      <c r="B16" s="22"/>
      <c r="C16" s="27"/>
      <c r="D16" s="25"/>
      <c r="E16" s="25"/>
      <c r="F16" s="25"/>
      <c r="G16" s="117"/>
    </row>
    <row r="17" spans="1:7" s="18" customFormat="1">
      <c r="A17" s="21"/>
      <c r="B17" s="22"/>
      <c r="C17" s="36"/>
      <c r="D17" s="37"/>
      <c r="E17" s="37"/>
      <c r="F17" s="37"/>
      <c r="G17" s="38" t="s">
        <v>67</v>
      </c>
    </row>
    <row r="18" spans="1:7" s="7" customFormat="1" ht="26.65" customHeight="1">
      <c r="A18" s="2"/>
      <c r="B18" s="3"/>
      <c r="C18" s="4"/>
      <c r="D18" s="5" t="s">
        <v>98</v>
      </c>
      <c r="E18" s="6" t="s">
        <v>99</v>
      </c>
      <c r="F18" s="6" t="s">
        <v>100</v>
      </c>
      <c r="G18" s="6" t="s">
        <v>99</v>
      </c>
    </row>
    <row r="19" spans="1:7" s="142" customFormat="1">
      <c r="A19" s="138"/>
      <c r="B19" s="139" t="s">
        <v>5</v>
      </c>
      <c r="C19" s="140"/>
      <c r="D19" s="141" t="s">
        <v>126</v>
      </c>
      <c r="E19" s="141" t="s">
        <v>186</v>
      </c>
      <c r="F19" s="141" t="s">
        <v>186</v>
      </c>
      <c r="G19" s="141" t="s">
        <v>330</v>
      </c>
    </row>
    <row r="20" spans="1:7" s="7" customFormat="1" ht="7.5" customHeight="1">
      <c r="A20" s="8"/>
      <c r="B20" s="9"/>
      <c r="C20" s="10"/>
      <c r="D20" s="11"/>
      <c r="E20" s="11"/>
      <c r="F20" s="11"/>
      <c r="G20" s="13"/>
    </row>
    <row r="21" spans="1:7" s="18" customFormat="1" ht="13.9" customHeight="1">
      <c r="A21" s="39"/>
      <c r="B21" s="40"/>
      <c r="C21" s="41" t="s">
        <v>7</v>
      </c>
      <c r="D21" s="42"/>
      <c r="E21" s="42"/>
      <c r="F21" s="42"/>
      <c r="G21" s="43"/>
    </row>
    <row r="22" spans="1:7" s="18" customFormat="1" ht="14.45" customHeight="1">
      <c r="A22" s="45" t="s">
        <v>8</v>
      </c>
      <c r="B22" s="46">
        <v>2059</v>
      </c>
      <c r="C22" s="47" t="s">
        <v>0</v>
      </c>
      <c r="D22" s="43"/>
      <c r="E22" s="43"/>
      <c r="F22" s="43"/>
      <c r="G22" s="43"/>
    </row>
    <row r="23" spans="1:7" s="18" customFormat="1" ht="14.45" customHeight="1">
      <c r="A23" s="48"/>
      <c r="B23" s="49">
        <v>1</v>
      </c>
      <c r="C23" s="50" t="s">
        <v>9</v>
      </c>
      <c r="D23" s="43"/>
      <c r="E23" s="43"/>
      <c r="F23" s="43"/>
      <c r="G23" s="43"/>
    </row>
    <row r="24" spans="1:7" s="18" customFormat="1" ht="14.45" customHeight="1">
      <c r="A24" s="48"/>
      <c r="B24" s="51">
        <v>1.0529999999999999</v>
      </c>
      <c r="C24" s="47" t="s">
        <v>10</v>
      </c>
      <c r="D24" s="43"/>
      <c r="E24" s="43"/>
      <c r="F24" s="43"/>
      <c r="G24" s="43"/>
    </row>
    <row r="25" spans="1:7" s="18" customFormat="1" ht="14.45" customHeight="1">
      <c r="A25" s="48"/>
      <c r="B25" s="52">
        <v>60</v>
      </c>
      <c r="C25" s="50" t="s">
        <v>40</v>
      </c>
      <c r="D25" s="43"/>
      <c r="E25" s="43"/>
      <c r="F25" s="43"/>
      <c r="G25" s="43"/>
    </row>
    <row r="26" spans="1:7" s="18" customFormat="1" ht="26.25" customHeight="1">
      <c r="A26" s="48"/>
      <c r="B26" s="53" t="s">
        <v>36</v>
      </c>
      <c r="C26" s="50" t="s">
        <v>342</v>
      </c>
      <c r="D26" s="43"/>
      <c r="E26" s="43"/>
      <c r="F26" s="43"/>
      <c r="G26" s="43"/>
    </row>
    <row r="27" spans="1:7" s="18" customFormat="1" ht="13.9" customHeight="1">
      <c r="A27" s="48"/>
      <c r="B27" s="52" t="s">
        <v>42</v>
      </c>
      <c r="C27" s="54" t="s">
        <v>41</v>
      </c>
      <c r="D27" s="78">
        <v>5000</v>
      </c>
      <c r="E27" s="78">
        <v>5008</v>
      </c>
      <c r="F27" s="78">
        <v>5008</v>
      </c>
      <c r="G27" s="43">
        <v>5008</v>
      </c>
    </row>
    <row r="28" spans="1:7" s="18" customFormat="1" ht="13.9" customHeight="1">
      <c r="A28" s="48" t="s">
        <v>6</v>
      </c>
      <c r="B28" s="52">
        <v>60</v>
      </c>
      <c r="C28" s="50" t="s">
        <v>65</v>
      </c>
      <c r="D28" s="98">
        <f t="shared" ref="D28:F28" si="0">SUM(D27:D27)</f>
        <v>5000</v>
      </c>
      <c r="E28" s="98">
        <f t="shared" si="0"/>
        <v>5008</v>
      </c>
      <c r="F28" s="98">
        <f t="shared" si="0"/>
        <v>5008</v>
      </c>
      <c r="G28" s="57">
        <v>5008</v>
      </c>
    </row>
    <row r="29" spans="1:7" s="18" customFormat="1" ht="12.95" customHeight="1">
      <c r="A29" s="48"/>
      <c r="B29" s="52"/>
      <c r="C29" s="50"/>
      <c r="D29" s="43"/>
      <c r="E29" s="43"/>
      <c r="F29" s="43"/>
      <c r="G29" s="43"/>
    </row>
    <row r="30" spans="1:7" s="18" customFormat="1" ht="13.9" customHeight="1">
      <c r="A30" s="48"/>
      <c r="B30" s="52">
        <v>61</v>
      </c>
      <c r="C30" s="50" t="s">
        <v>43</v>
      </c>
      <c r="D30" s="43"/>
      <c r="E30" s="43"/>
      <c r="F30" s="43"/>
      <c r="G30" s="43"/>
    </row>
    <row r="31" spans="1:7" s="18" customFormat="1" ht="27.95" customHeight="1">
      <c r="A31" s="48"/>
      <c r="B31" s="53" t="s">
        <v>36</v>
      </c>
      <c r="C31" s="50" t="s">
        <v>342</v>
      </c>
      <c r="D31" s="43"/>
      <c r="E31" s="43"/>
      <c r="F31" s="43"/>
      <c r="G31" s="43"/>
    </row>
    <row r="32" spans="1:7" s="18" customFormat="1" ht="13.9" customHeight="1">
      <c r="A32" s="48"/>
      <c r="B32" s="52" t="s">
        <v>44</v>
      </c>
      <c r="C32" s="54" t="s">
        <v>189</v>
      </c>
      <c r="D32" s="78">
        <v>3340</v>
      </c>
      <c r="E32" s="78">
        <v>3341</v>
      </c>
      <c r="F32" s="78">
        <v>3341</v>
      </c>
      <c r="G32" s="43">
        <v>3341</v>
      </c>
    </row>
    <row r="33" spans="1:7" s="18" customFormat="1" ht="12.95" customHeight="1">
      <c r="A33" s="48"/>
      <c r="B33" s="52"/>
      <c r="C33" s="50"/>
      <c r="D33" s="42"/>
      <c r="E33" s="42"/>
      <c r="F33" s="42"/>
      <c r="G33" s="42"/>
    </row>
    <row r="34" spans="1:7" s="18" customFormat="1" ht="27.95" customHeight="1">
      <c r="A34" s="48"/>
      <c r="B34" s="53" t="s">
        <v>37</v>
      </c>
      <c r="C34" s="50" t="s">
        <v>131</v>
      </c>
      <c r="D34" s="42"/>
      <c r="E34" s="42"/>
      <c r="F34" s="42"/>
      <c r="G34" s="42"/>
    </row>
    <row r="35" spans="1:7" s="18" customFormat="1" ht="13.9" customHeight="1">
      <c r="A35" s="48"/>
      <c r="B35" s="52" t="s">
        <v>45</v>
      </c>
      <c r="C35" s="54" t="s">
        <v>189</v>
      </c>
      <c r="D35" s="60">
        <v>635</v>
      </c>
      <c r="E35" s="60">
        <v>635</v>
      </c>
      <c r="F35" s="60">
        <v>635</v>
      </c>
      <c r="G35" s="42">
        <v>635</v>
      </c>
    </row>
    <row r="36" spans="1:7" s="18" customFormat="1" ht="12.95" customHeight="1">
      <c r="A36" s="48"/>
      <c r="B36" s="52"/>
      <c r="C36" s="50"/>
      <c r="D36" s="1"/>
      <c r="E36" s="60"/>
      <c r="F36" s="1"/>
      <c r="G36" s="42"/>
    </row>
    <row r="37" spans="1:7" s="18" customFormat="1" ht="27.95" customHeight="1">
      <c r="A37" s="48"/>
      <c r="B37" s="53" t="s">
        <v>38</v>
      </c>
      <c r="C37" s="50" t="s">
        <v>136</v>
      </c>
      <c r="D37" s="42"/>
      <c r="E37" s="42"/>
      <c r="F37" s="42"/>
      <c r="G37" s="42"/>
    </row>
    <row r="38" spans="1:7" s="18" customFormat="1" ht="13.9" customHeight="1">
      <c r="A38" s="48"/>
      <c r="B38" s="52" t="s">
        <v>46</v>
      </c>
      <c r="C38" s="54" t="s">
        <v>189</v>
      </c>
      <c r="D38" s="60">
        <v>600</v>
      </c>
      <c r="E38" s="60">
        <v>600</v>
      </c>
      <c r="F38" s="60">
        <v>600</v>
      </c>
      <c r="G38" s="42">
        <v>600</v>
      </c>
    </row>
    <row r="39" spans="1:7" s="18" customFormat="1" ht="12.95" customHeight="1">
      <c r="A39" s="48"/>
      <c r="B39" s="52"/>
      <c r="C39" s="50"/>
      <c r="D39" s="42"/>
      <c r="E39" s="42"/>
      <c r="F39" s="42"/>
      <c r="G39" s="42"/>
    </row>
    <row r="40" spans="1:7" s="18" customFormat="1" ht="27.95" customHeight="1">
      <c r="A40" s="48"/>
      <c r="B40" s="53" t="s">
        <v>39</v>
      </c>
      <c r="C40" s="50" t="s">
        <v>138</v>
      </c>
      <c r="D40" s="43"/>
      <c r="E40" s="43"/>
      <c r="F40" s="43"/>
      <c r="G40" s="43"/>
    </row>
    <row r="41" spans="1:7" s="18" customFormat="1" ht="13.9" customHeight="1">
      <c r="A41" s="48"/>
      <c r="B41" s="52" t="s">
        <v>47</v>
      </c>
      <c r="C41" s="54" t="s">
        <v>189</v>
      </c>
      <c r="D41" s="78">
        <v>702</v>
      </c>
      <c r="E41" s="78">
        <v>702</v>
      </c>
      <c r="F41" s="78">
        <v>702</v>
      </c>
      <c r="G41" s="43">
        <v>702</v>
      </c>
    </row>
    <row r="42" spans="1:7" s="18" customFormat="1" ht="12.95" customHeight="1">
      <c r="A42" s="48"/>
      <c r="B42" s="52"/>
      <c r="C42" s="54"/>
      <c r="D42" s="78"/>
      <c r="E42" s="78"/>
      <c r="F42" s="78"/>
      <c r="G42" s="43"/>
    </row>
    <row r="43" spans="1:7" s="18" customFormat="1" ht="27.95" customHeight="1">
      <c r="A43" s="48"/>
      <c r="B43" s="53" t="s">
        <v>144</v>
      </c>
      <c r="C43" s="50" t="s">
        <v>146</v>
      </c>
      <c r="D43" s="78"/>
      <c r="E43" s="78"/>
      <c r="F43" s="78"/>
      <c r="G43" s="43"/>
    </row>
    <row r="44" spans="1:7" s="18" customFormat="1" ht="15" customHeight="1">
      <c r="A44" s="48"/>
      <c r="B44" s="52" t="s">
        <v>145</v>
      </c>
      <c r="C44" s="54" t="s">
        <v>189</v>
      </c>
      <c r="D44" s="1">
        <v>0</v>
      </c>
      <c r="E44" s="60">
        <v>1</v>
      </c>
      <c r="F44" s="60">
        <v>1</v>
      </c>
      <c r="G44" s="42">
        <v>1</v>
      </c>
    </row>
    <row r="45" spans="1:7" s="18" customFormat="1" ht="12.95" customHeight="1">
      <c r="A45" s="48"/>
      <c r="B45" s="52"/>
      <c r="C45" s="54"/>
      <c r="D45" s="78"/>
      <c r="E45" s="78"/>
      <c r="F45" s="78"/>
      <c r="G45" s="43"/>
    </row>
    <row r="46" spans="1:7" ht="27.95" customHeight="1">
      <c r="A46" s="48"/>
      <c r="B46" s="53" t="s">
        <v>147</v>
      </c>
      <c r="C46" s="50" t="s">
        <v>175</v>
      </c>
      <c r="D46" s="60"/>
      <c r="E46" s="60"/>
      <c r="F46" s="60"/>
      <c r="G46" s="42"/>
    </row>
    <row r="47" spans="1:7" s="18" customFormat="1" ht="13.9" customHeight="1">
      <c r="A47" s="162"/>
      <c r="B47" s="164" t="s">
        <v>148</v>
      </c>
      <c r="C47" s="165" t="s">
        <v>189</v>
      </c>
      <c r="D47" s="59">
        <v>0</v>
      </c>
      <c r="E47" s="87">
        <v>1</v>
      </c>
      <c r="F47" s="87">
        <v>1</v>
      </c>
      <c r="G47" s="81">
        <v>1</v>
      </c>
    </row>
    <row r="48" spans="1:7" s="18" customFormat="1" ht="13.9" customHeight="1">
      <c r="A48" s="48" t="s">
        <v>6</v>
      </c>
      <c r="B48" s="52">
        <v>61</v>
      </c>
      <c r="C48" s="50" t="s">
        <v>43</v>
      </c>
      <c r="D48" s="87">
        <f t="shared" ref="D48:F48" si="1">SUM(D32:D47)</f>
        <v>5277</v>
      </c>
      <c r="E48" s="87">
        <f t="shared" si="1"/>
        <v>5280</v>
      </c>
      <c r="F48" s="87">
        <f t="shared" si="1"/>
        <v>5280</v>
      </c>
      <c r="G48" s="87">
        <v>5280</v>
      </c>
    </row>
    <row r="49" spans="1:7" s="62" customFormat="1" ht="13.9" customHeight="1">
      <c r="A49" s="45" t="s">
        <v>6</v>
      </c>
      <c r="B49" s="51">
        <v>1.0529999999999999</v>
      </c>
      <c r="C49" s="47" t="s">
        <v>10</v>
      </c>
      <c r="D49" s="98">
        <f t="shared" ref="D49:F49" si="2">D48+D28</f>
        <v>10277</v>
      </c>
      <c r="E49" s="98">
        <f t="shared" si="2"/>
        <v>10288</v>
      </c>
      <c r="F49" s="98">
        <f t="shared" si="2"/>
        <v>10288</v>
      </c>
      <c r="G49" s="61">
        <v>10288</v>
      </c>
    </row>
    <row r="50" spans="1:7" s="62" customFormat="1" ht="13.9" customHeight="1">
      <c r="A50" s="45"/>
      <c r="B50" s="49">
        <v>1</v>
      </c>
      <c r="C50" s="50" t="s">
        <v>9</v>
      </c>
      <c r="D50" s="98">
        <f>D49</f>
        <v>10277</v>
      </c>
      <c r="E50" s="98">
        <f t="shared" ref="E50:F50" si="3">E49</f>
        <v>10288</v>
      </c>
      <c r="F50" s="98">
        <f t="shared" si="3"/>
        <v>10288</v>
      </c>
      <c r="G50" s="98">
        <v>10288</v>
      </c>
    </row>
    <row r="51" spans="1:7" s="18" customFormat="1" ht="13.9" customHeight="1">
      <c r="A51" s="45" t="s">
        <v>6</v>
      </c>
      <c r="B51" s="46">
        <v>2059</v>
      </c>
      <c r="C51" s="47" t="s">
        <v>0</v>
      </c>
      <c r="D51" s="98">
        <f t="shared" ref="D51:F51" si="4">D50</f>
        <v>10277</v>
      </c>
      <c r="E51" s="98">
        <f t="shared" si="4"/>
        <v>10288</v>
      </c>
      <c r="F51" s="98">
        <f t="shared" si="4"/>
        <v>10288</v>
      </c>
      <c r="G51" s="98">
        <v>10288</v>
      </c>
    </row>
    <row r="52" spans="1:7" s="18" customFormat="1">
      <c r="A52" s="45"/>
      <c r="B52" s="46"/>
      <c r="C52" s="50"/>
      <c r="D52" s="63"/>
      <c r="E52" s="63"/>
      <c r="F52" s="63"/>
      <c r="G52" s="42"/>
    </row>
    <row r="53" spans="1:7" s="18" customFormat="1" ht="13.9" customHeight="1">
      <c r="A53" s="45" t="s">
        <v>8</v>
      </c>
      <c r="B53" s="64">
        <v>2215</v>
      </c>
      <c r="C53" s="65" t="s">
        <v>1</v>
      </c>
      <c r="D53" s="66"/>
      <c r="E53" s="66"/>
      <c r="F53" s="66"/>
      <c r="G53" s="66"/>
    </row>
    <row r="54" spans="1:7" s="18" customFormat="1" ht="13.9" customHeight="1">
      <c r="A54" s="45"/>
      <c r="B54" s="67">
        <v>1</v>
      </c>
      <c r="C54" s="68" t="s">
        <v>30</v>
      </c>
      <c r="D54" s="66"/>
      <c r="E54" s="66"/>
      <c r="F54" s="66"/>
      <c r="G54" s="66"/>
    </row>
    <row r="55" spans="1:7" s="18" customFormat="1" ht="13.9" customHeight="1">
      <c r="A55" s="45"/>
      <c r="B55" s="51">
        <v>1.0009999999999999</v>
      </c>
      <c r="C55" s="65" t="s">
        <v>26</v>
      </c>
      <c r="D55" s="66"/>
      <c r="E55" s="66"/>
      <c r="F55" s="66"/>
      <c r="G55" s="66"/>
    </row>
    <row r="56" spans="1:7" s="18" customFormat="1" ht="13.9" customHeight="1">
      <c r="A56" s="45"/>
      <c r="B56" s="49">
        <v>34</v>
      </c>
      <c r="C56" s="50" t="s">
        <v>66</v>
      </c>
      <c r="D56" s="76"/>
      <c r="E56" s="76"/>
      <c r="F56" s="76"/>
      <c r="G56" s="76"/>
    </row>
    <row r="57" spans="1:7" s="18" customFormat="1" ht="13.9" customHeight="1">
      <c r="A57" s="45"/>
      <c r="B57" s="49">
        <v>44</v>
      </c>
      <c r="C57" s="50" t="s">
        <v>11</v>
      </c>
      <c r="D57" s="76"/>
      <c r="E57" s="76"/>
      <c r="F57" s="76"/>
      <c r="G57" s="76"/>
    </row>
    <row r="58" spans="1:7" s="18" customFormat="1" ht="13.9" customHeight="1">
      <c r="A58" s="45"/>
      <c r="B58" s="73" t="s">
        <v>12</v>
      </c>
      <c r="C58" s="69" t="s">
        <v>61</v>
      </c>
      <c r="D58" s="76">
        <v>260545</v>
      </c>
      <c r="E58" s="60">
        <v>280629</v>
      </c>
      <c r="F58" s="42">
        <f>280629-13408</f>
        <v>267221</v>
      </c>
      <c r="G58" s="42">
        <v>134676</v>
      </c>
    </row>
    <row r="59" spans="1:7" s="18" customFormat="1" ht="14.45" customHeight="1">
      <c r="A59" s="45"/>
      <c r="B59" s="73" t="s">
        <v>13</v>
      </c>
      <c r="C59" s="69" t="s">
        <v>41</v>
      </c>
      <c r="D59" s="85">
        <v>6908</v>
      </c>
      <c r="E59" s="60">
        <v>6898</v>
      </c>
      <c r="F59" s="60">
        <v>6898</v>
      </c>
      <c r="G59" s="42">
        <v>36731</v>
      </c>
    </row>
    <row r="60" spans="1:7" s="7" customFormat="1" ht="14.65" customHeight="1">
      <c r="A60" s="125"/>
      <c r="B60" s="126" t="s">
        <v>198</v>
      </c>
      <c r="C60" s="125" t="s">
        <v>190</v>
      </c>
      <c r="D60" s="1">
        <v>0</v>
      </c>
      <c r="E60" s="60">
        <v>1</v>
      </c>
      <c r="F60" s="60">
        <v>1</v>
      </c>
      <c r="G60" s="60">
        <v>6734</v>
      </c>
    </row>
    <row r="61" spans="1:7" s="7" customFormat="1" ht="14.65" customHeight="1">
      <c r="A61" s="125"/>
      <c r="B61" s="126" t="s">
        <v>199</v>
      </c>
      <c r="C61" s="125" t="s">
        <v>191</v>
      </c>
      <c r="D61" s="1">
        <v>0</v>
      </c>
      <c r="E61" s="60">
        <v>1</v>
      </c>
      <c r="F61" s="60">
        <v>1</v>
      </c>
      <c r="G61" s="60">
        <v>114808</v>
      </c>
    </row>
    <row r="62" spans="1:7" s="7" customFormat="1" ht="14.65" customHeight="1">
      <c r="A62" s="125"/>
      <c r="B62" s="126" t="s">
        <v>200</v>
      </c>
      <c r="C62" s="125" t="s">
        <v>192</v>
      </c>
      <c r="D62" s="1">
        <v>0</v>
      </c>
      <c r="E62" s="60">
        <v>1</v>
      </c>
      <c r="F62" s="60">
        <v>1</v>
      </c>
      <c r="G62" s="60">
        <v>1</v>
      </c>
    </row>
    <row r="63" spans="1:7" s="7" customFormat="1" ht="14.65" customHeight="1">
      <c r="A63" s="125"/>
      <c r="B63" s="126" t="s">
        <v>201</v>
      </c>
      <c r="C63" s="125" t="s">
        <v>193</v>
      </c>
      <c r="D63" s="1">
        <v>0</v>
      </c>
      <c r="E63" s="60">
        <v>1</v>
      </c>
      <c r="F63" s="60">
        <v>1</v>
      </c>
      <c r="G63" s="60">
        <v>1</v>
      </c>
    </row>
    <row r="64" spans="1:7" s="18" customFormat="1" ht="14.45" customHeight="1">
      <c r="A64" s="45"/>
      <c r="B64" s="73" t="s">
        <v>14</v>
      </c>
      <c r="C64" s="69" t="s">
        <v>194</v>
      </c>
      <c r="D64" s="60">
        <v>247</v>
      </c>
      <c r="E64" s="60">
        <v>247</v>
      </c>
      <c r="F64" s="60">
        <v>247</v>
      </c>
      <c r="G64" s="42">
        <v>247</v>
      </c>
    </row>
    <row r="65" spans="1:7" s="7" customFormat="1" ht="14.65" customHeight="1">
      <c r="A65" s="125"/>
      <c r="B65" s="126" t="s">
        <v>202</v>
      </c>
      <c r="C65" s="125" t="s">
        <v>196</v>
      </c>
      <c r="D65" s="1">
        <v>0</v>
      </c>
      <c r="E65" s="60">
        <v>1</v>
      </c>
      <c r="F65" s="60">
        <v>1</v>
      </c>
      <c r="G65" s="60">
        <v>1</v>
      </c>
    </row>
    <row r="66" spans="1:7" s="18" customFormat="1" ht="14.45" customHeight="1">
      <c r="A66" s="45"/>
      <c r="B66" s="73" t="s">
        <v>15</v>
      </c>
      <c r="C66" s="69" t="s">
        <v>16</v>
      </c>
      <c r="D66" s="143">
        <f>2663-1</f>
        <v>2662</v>
      </c>
      <c r="E66" s="60">
        <v>2808</v>
      </c>
      <c r="F66" s="60">
        <v>2808</v>
      </c>
      <c r="G66" s="42">
        <v>3008</v>
      </c>
    </row>
    <row r="67" spans="1:7" s="7" customFormat="1" ht="14.65" customHeight="1">
      <c r="A67" s="125"/>
      <c r="B67" s="126" t="s">
        <v>203</v>
      </c>
      <c r="C67" s="125" t="s">
        <v>197</v>
      </c>
      <c r="D67" s="1">
        <v>0</v>
      </c>
      <c r="E67" s="60">
        <v>815</v>
      </c>
      <c r="F67" s="60">
        <v>815</v>
      </c>
      <c r="G67" s="60">
        <v>815</v>
      </c>
    </row>
    <row r="68" spans="1:7" s="18" customFormat="1" ht="14.45" customHeight="1">
      <c r="A68" s="45"/>
      <c r="B68" s="73" t="s">
        <v>17</v>
      </c>
      <c r="C68" s="69" t="s">
        <v>195</v>
      </c>
      <c r="D68" s="143">
        <v>454</v>
      </c>
      <c r="E68" s="60">
        <v>454</v>
      </c>
      <c r="F68" s="60">
        <v>454</v>
      </c>
      <c r="G68" s="60">
        <v>454</v>
      </c>
    </row>
    <row r="69" spans="1:7" s="18" customFormat="1" ht="14.45" customHeight="1">
      <c r="A69" s="45"/>
      <c r="B69" s="73" t="s">
        <v>332</v>
      </c>
      <c r="C69" s="69" t="s">
        <v>333</v>
      </c>
      <c r="D69" s="127">
        <v>0</v>
      </c>
      <c r="E69" s="55">
        <v>0</v>
      </c>
      <c r="F69" s="60">
        <v>2000</v>
      </c>
      <c r="G69" s="1">
        <v>0</v>
      </c>
    </row>
    <row r="70" spans="1:7" s="18" customFormat="1" ht="14.45" customHeight="1">
      <c r="A70" s="45"/>
      <c r="B70" s="73" t="s">
        <v>234</v>
      </c>
      <c r="C70" s="69" t="s">
        <v>235</v>
      </c>
      <c r="D70" s="127">
        <v>0</v>
      </c>
      <c r="E70" s="60">
        <v>1400</v>
      </c>
      <c r="F70" s="60">
        <v>1400</v>
      </c>
      <c r="G70" s="1">
        <v>0</v>
      </c>
    </row>
    <row r="71" spans="1:7" s="18" customFormat="1" ht="14.45" customHeight="1">
      <c r="A71" s="45"/>
      <c r="B71" s="73" t="s">
        <v>18</v>
      </c>
      <c r="C71" s="69" t="s">
        <v>19</v>
      </c>
      <c r="D71" s="60">
        <v>4313</v>
      </c>
      <c r="E71" s="1">
        <v>0</v>
      </c>
      <c r="F71" s="1">
        <v>0</v>
      </c>
      <c r="G71" s="1">
        <v>0</v>
      </c>
    </row>
    <row r="72" spans="1:7" s="18" customFormat="1" ht="14.45" customHeight="1">
      <c r="A72" s="45" t="s">
        <v>6</v>
      </c>
      <c r="B72" s="49">
        <v>44</v>
      </c>
      <c r="C72" s="50" t="s">
        <v>11</v>
      </c>
      <c r="D72" s="72">
        <f t="shared" ref="D72:F72" si="5">SUM(D58:D71)</f>
        <v>275129</v>
      </c>
      <c r="E72" s="72">
        <f t="shared" si="5"/>
        <v>293256</v>
      </c>
      <c r="F72" s="72">
        <f t="shared" si="5"/>
        <v>281848</v>
      </c>
      <c r="G72" s="72">
        <v>297476</v>
      </c>
    </row>
    <row r="73" spans="1:7" s="18" customFormat="1">
      <c r="A73" s="45"/>
      <c r="B73" s="73"/>
      <c r="C73" s="68"/>
      <c r="D73" s="66"/>
      <c r="E73" s="42"/>
      <c r="F73" s="42"/>
      <c r="G73" s="43"/>
    </row>
    <row r="74" spans="1:7" s="18" customFormat="1" ht="14.45" customHeight="1">
      <c r="A74" s="45"/>
      <c r="B74" s="49">
        <v>53</v>
      </c>
      <c r="C74" s="68" t="s">
        <v>71</v>
      </c>
      <c r="D74" s="66"/>
      <c r="E74" s="42"/>
      <c r="F74" s="42"/>
      <c r="G74" s="43"/>
    </row>
    <row r="75" spans="1:7" s="18" customFormat="1" ht="14.45" customHeight="1">
      <c r="A75" s="45"/>
      <c r="B75" s="73" t="s">
        <v>20</v>
      </c>
      <c r="C75" s="69" t="s">
        <v>61</v>
      </c>
      <c r="D75" s="43">
        <f>29013-1</f>
        <v>29012</v>
      </c>
      <c r="E75" s="60">
        <v>32647</v>
      </c>
      <c r="F75" s="42">
        <v>32647</v>
      </c>
      <c r="G75" s="78">
        <v>10069</v>
      </c>
    </row>
    <row r="76" spans="1:7" s="7" customFormat="1" ht="14.65" customHeight="1">
      <c r="A76" s="125"/>
      <c r="B76" s="126" t="s">
        <v>204</v>
      </c>
      <c r="C76" s="125" t="s">
        <v>190</v>
      </c>
      <c r="D76" s="1">
        <v>0</v>
      </c>
      <c r="E76" s="60">
        <v>1</v>
      </c>
      <c r="F76" s="60">
        <v>1</v>
      </c>
      <c r="G76" s="60">
        <v>503</v>
      </c>
    </row>
    <row r="77" spans="1:7" s="7" customFormat="1" ht="14.65" customHeight="1">
      <c r="A77" s="125"/>
      <c r="B77" s="126" t="s">
        <v>205</v>
      </c>
      <c r="C77" s="125" t="s">
        <v>191</v>
      </c>
      <c r="D77" s="1">
        <v>0</v>
      </c>
      <c r="E77" s="60">
        <v>1</v>
      </c>
      <c r="F77" s="60">
        <v>1</v>
      </c>
      <c r="G77" s="60">
        <v>8579</v>
      </c>
    </row>
    <row r="78" spans="1:7" s="7" customFormat="1" ht="14.65" customHeight="1">
      <c r="A78" s="125"/>
      <c r="B78" s="126" t="s">
        <v>206</v>
      </c>
      <c r="C78" s="125" t="s">
        <v>193</v>
      </c>
      <c r="D78" s="1">
        <v>0</v>
      </c>
      <c r="E78" s="60">
        <v>1</v>
      </c>
      <c r="F78" s="60">
        <v>1</v>
      </c>
      <c r="G78" s="60">
        <v>1</v>
      </c>
    </row>
    <row r="79" spans="1:7" s="18" customFormat="1" ht="14.45" customHeight="1">
      <c r="A79" s="45"/>
      <c r="B79" s="73" t="s">
        <v>21</v>
      </c>
      <c r="C79" s="69" t="s">
        <v>194</v>
      </c>
      <c r="D79" s="78">
        <v>83</v>
      </c>
      <c r="E79" s="60">
        <v>83</v>
      </c>
      <c r="F79" s="60">
        <v>83</v>
      </c>
      <c r="G79" s="60">
        <v>83</v>
      </c>
    </row>
    <row r="80" spans="1:7" s="18" customFormat="1" ht="14.45" customHeight="1">
      <c r="A80" s="45"/>
      <c r="B80" s="73" t="s">
        <v>22</v>
      </c>
      <c r="C80" s="69" t="s">
        <v>16</v>
      </c>
      <c r="D80" s="78">
        <v>203</v>
      </c>
      <c r="E80" s="60">
        <v>205</v>
      </c>
      <c r="F80" s="60">
        <v>205</v>
      </c>
      <c r="G80" s="60">
        <v>205</v>
      </c>
    </row>
    <row r="81" spans="1:7" s="7" customFormat="1" ht="14.65" customHeight="1">
      <c r="A81" s="125"/>
      <c r="B81" s="126" t="s">
        <v>207</v>
      </c>
      <c r="C81" s="125" t="s">
        <v>197</v>
      </c>
      <c r="D81" s="1">
        <v>0</v>
      </c>
      <c r="E81" s="60">
        <v>1</v>
      </c>
      <c r="F81" s="60">
        <v>1</v>
      </c>
      <c r="G81" s="60">
        <v>1</v>
      </c>
    </row>
    <row r="82" spans="1:7" s="18" customFormat="1" ht="14.45" customHeight="1">
      <c r="A82" s="45" t="s">
        <v>6</v>
      </c>
      <c r="B82" s="49">
        <v>53</v>
      </c>
      <c r="C82" s="68" t="s">
        <v>71</v>
      </c>
      <c r="D82" s="79">
        <f t="shared" ref="D82:F82" si="6">SUM(D75:D81)</f>
        <v>29298</v>
      </c>
      <c r="E82" s="72">
        <f t="shared" si="6"/>
        <v>32939</v>
      </c>
      <c r="F82" s="79">
        <f t="shared" si="6"/>
        <v>32939</v>
      </c>
      <c r="G82" s="72">
        <v>19441</v>
      </c>
    </row>
    <row r="83" spans="1:7" s="18" customFormat="1">
      <c r="A83" s="45"/>
      <c r="B83" s="73"/>
      <c r="C83" s="68"/>
      <c r="D83" s="76"/>
      <c r="E83" s="42"/>
      <c r="F83" s="42"/>
      <c r="G83" s="42"/>
    </row>
    <row r="84" spans="1:7" s="18" customFormat="1" ht="13.9" customHeight="1">
      <c r="A84" s="45"/>
      <c r="B84" s="49">
        <v>54</v>
      </c>
      <c r="C84" s="68" t="s">
        <v>82</v>
      </c>
      <c r="D84" s="76"/>
      <c r="E84" s="42"/>
      <c r="F84" s="42"/>
      <c r="G84" s="42"/>
    </row>
    <row r="85" spans="1:7" s="18" customFormat="1" ht="13.9" customHeight="1">
      <c r="A85" s="45"/>
      <c r="B85" s="73" t="s">
        <v>83</v>
      </c>
      <c r="C85" s="68" t="s">
        <v>61</v>
      </c>
      <c r="D85" s="85">
        <v>12432</v>
      </c>
      <c r="E85" s="60">
        <v>16470</v>
      </c>
      <c r="F85" s="60">
        <v>16470</v>
      </c>
      <c r="G85" s="78">
        <v>9371</v>
      </c>
    </row>
    <row r="86" spans="1:7" s="18" customFormat="1" ht="13.9" customHeight="1">
      <c r="A86" s="45"/>
      <c r="B86" s="73" t="s">
        <v>91</v>
      </c>
      <c r="C86" s="68" t="s">
        <v>41</v>
      </c>
      <c r="D86" s="85">
        <v>3214</v>
      </c>
      <c r="E86" s="60">
        <v>3247</v>
      </c>
      <c r="F86" s="60">
        <v>3247</v>
      </c>
      <c r="G86" s="78">
        <v>4003</v>
      </c>
    </row>
    <row r="87" spans="1:7" s="7" customFormat="1" ht="14.65" customHeight="1">
      <c r="A87" s="125"/>
      <c r="B87" s="126" t="s">
        <v>208</v>
      </c>
      <c r="C87" s="125" t="s">
        <v>190</v>
      </c>
      <c r="D87" s="1">
        <v>0</v>
      </c>
      <c r="E87" s="60">
        <v>1</v>
      </c>
      <c r="F87" s="60">
        <v>1</v>
      </c>
      <c r="G87" s="60">
        <v>469</v>
      </c>
    </row>
    <row r="88" spans="1:7" s="7" customFormat="1" ht="14.65" customHeight="1">
      <c r="A88" s="125"/>
      <c r="B88" s="126" t="s">
        <v>209</v>
      </c>
      <c r="C88" s="125" t="s">
        <v>191</v>
      </c>
      <c r="D88" s="1">
        <v>0</v>
      </c>
      <c r="E88" s="60">
        <v>1</v>
      </c>
      <c r="F88" s="60">
        <v>1</v>
      </c>
      <c r="G88" s="60">
        <v>7983</v>
      </c>
    </row>
    <row r="89" spans="1:7" s="7" customFormat="1" ht="14.65" customHeight="1">
      <c r="A89" s="125"/>
      <c r="B89" s="126" t="s">
        <v>210</v>
      </c>
      <c r="C89" s="125" t="s">
        <v>193</v>
      </c>
      <c r="D89" s="1">
        <v>0</v>
      </c>
      <c r="E89" s="60">
        <v>1</v>
      </c>
      <c r="F89" s="60">
        <v>1</v>
      </c>
      <c r="G89" s="60">
        <v>1</v>
      </c>
    </row>
    <row r="90" spans="1:7" s="18" customFormat="1" ht="13.9" customHeight="1">
      <c r="A90" s="45"/>
      <c r="B90" s="73" t="s">
        <v>84</v>
      </c>
      <c r="C90" s="68" t="s">
        <v>194</v>
      </c>
      <c r="D90" s="85">
        <v>94</v>
      </c>
      <c r="E90" s="60">
        <v>124</v>
      </c>
      <c r="F90" s="60">
        <v>124</v>
      </c>
      <c r="G90" s="78">
        <v>124</v>
      </c>
    </row>
    <row r="91" spans="1:7" ht="13.9" customHeight="1">
      <c r="A91" s="45"/>
      <c r="B91" s="73" t="s">
        <v>85</v>
      </c>
      <c r="C91" s="68" t="s">
        <v>16</v>
      </c>
      <c r="D91" s="85">
        <v>897</v>
      </c>
      <c r="E91" s="60">
        <v>400</v>
      </c>
      <c r="F91" s="60">
        <v>400</v>
      </c>
      <c r="G91" s="60">
        <v>200</v>
      </c>
    </row>
    <row r="92" spans="1:7" s="7" customFormat="1" ht="14.65" customHeight="1">
      <c r="A92" s="125"/>
      <c r="B92" s="126" t="s">
        <v>211</v>
      </c>
      <c r="C92" s="125" t="s">
        <v>197</v>
      </c>
      <c r="D92" s="1">
        <v>0</v>
      </c>
      <c r="E92" s="60">
        <v>1</v>
      </c>
      <c r="F92" s="60">
        <v>1</v>
      </c>
      <c r="G92" s="60">
        <v>1</v>
      </c>
    </row>
    <row r="93" spans="1:7" s="18" customFormat="1" ht="13.9" customHeight="1">
      <c r="A93" s="74" t="s">
        <v>6</v>
      </c>
      <c r="B93" s="123">
        <v>54</v>
      </c>
      <c r="C93" s="75" t="s">
        <v>82</v>
      </c>
      <c r="D93" s="72">
        <f t="shared" ref="D93:F93" si="7">SUM(D85:D92)</f>
        <v>16637</v>
      </c>
      <c r="E93" s="72">
        <f t="shared" si="7"/>
        <v>20245</v>
      </c>
      <c r="F93" s="72">
        <f t="shared" si="7"/>
        <v>20245</v>
      </c>
      <c r="G93" s="72">
        <v>22152</v>
      </c>
    </row>
    <row r="94" spans="1:7" s="18" customFormat="1">
      <c r="A94" s="45"/>
      <c r="B94" s="49"/>
      <c r="C94" s="68"/>
      <c r="D94" s="76"/>
      <c r="E94" s="42"/>
      <c r="F94" s="42"/>
      <c r="G94" s="42"/>
    </row>
    <row r="95" spans="1:7" s="18" customFormat="1" ht="13.9" customHeight="1">
      <c r="A95" s="45"/>
      <c r="B95" s="49">
        <v>56</v>
      </c>
      <c r="C95" s="80" t="s">
        <v>72</v>
      </c>
      <c r="D95" s="76"/>
      <c r="E95" s="42"/>
      <c r="F95" s="42"/>
      <c r="G95" s="42"/>
    </row>
    <row r="96" spans="1:7" s="18" customFormat="1" ht="13.9" customHeight="1">
      <c r="A96" s="45"/>
      <c r="B96" s="73" t="s">
        <v>23</v>
      </c>
      <c r="C96" s="68" t="s">
        <v>61</v>
      </c>
      <c r="D96" s="78">
        <v>53835</v>
      </c>
      <c r="E96" s="60">
        <v>59163</v>
      </c>
      <c r="F96" s="60">
        <v>59163</v>
      </c>
      <c r="G96" s="42">
        <v>33623</v>
      </c>
    </row>
    <row r="97" spans="1:7" s="7" customFormat="1" ht="14.65" customHeight="1">
      <c r="A97" s="125"/>
      <c r="B97" s="126" t="s">
        <v>212</v>
      </c>
      <c r="C97" s="125" t="s">
        <v>190</v>
      </c>
      <c r="D97" s="1">
        <v>0</v>
      </c>
      <c r="E97" s="60">
        <v>1</v>
      </c>
      <c r="F97" s="60">
        <v>1</v>
      </c>
      <c r="G97" s="60">
        <v>1681</v>
      </c>
    </row>
    <row r="98" spans="1:7" s="7" customFormat="1" ht="14.65" customHeight="1">
      <c r="A98" s="125"/>
      <c r="B98" s="126" t="s">
        <v>213</v>
      </c>
      <c r="C98" s="125" t="s">
        <v>191</v>
      </c>
      <c r="D98" s="1">
        <v>0</v>
      </c>
      <c r="E98" s="60">
        <v>1</v>
      </c>
      <c r="F98" s="60">
        <v>1</v>
      </c>
      <c r="G98" s="60">
        <v>28424</v>
      </c>
    </row>
    <row r="99" spans="1:7" s="7" customFormat="1" ht="14.65" customHeight="1">
      <c r="A99" s="125"/>
      <c r="B99" s="126" t="s">
        <v>214</v>
      </c>
      <c r="C99" s="125" t="s">
        <v>193</v>
      </c>
      <c r="D99" s="1">
        <v>0</v>
      </c>
      <c r="E99" s="60">
        <v>1</v>
      </c>
      <c r="F99" s="60">
        <v>1</v>
      </c>
      <c r="G99" s="60">
        <v>1</v>
      </c>
    </row>
    <row r="100" spans="1:7" s="18" customFormat="1" ht="13.9" customHeight="1">
      <c r="A100" s="45"/>
      <c r="B100" s="73" t="s">
        <v>24</v>
      </c>
      <c r="C100" s="68" t="s">
        <v>194</v>
      </c>
      <c r="D100" s="60">
        <v>207</v>
      </c>
      <c r="E100" s="60">
        <v>207</v>
      </c>
      <c r="F100" s="60">
        <v>207</v>
      </c>
      <c r="G100" s="42">
        <v>207</v>
      </c>
    </row>
    <row r="101" spans="1:7" s="18" customFormat="1" ht="13.9" customHeight="1">
      <c r="A101" s="45"/>
      <c r="B101" s="73" t="s">
        <v>25</v>
      </c>
      <c r="C101" s="68" t="s">
        <v>16</v>
      </c>
      <c r="D101" s="60">
        <v>151</v>
      </c>
      <c r="E101" s="60">
        <v>149</v>
      </c>
      <c r="F101" s="60">
        <v>149</v>
      </c>
      <c r="G101" s="42">
        <v>149</v>
      </c>
    </row>
    <row r="102" spans="1:7" s="7" customFormat="1" ht="14.65" customHeight="1">
      <c r="A102" s="125"/>
      <c r="B102" s="126" t="s">
        <v>215</v>
      </c>
      <c r="C102" s="125" t="s">
        <v>197</v>
      </c>
      <c r="D102" s="59">
        <v>0</v>
      </c>
      <c r="E102" s="87">
        <v>1</v>
      </c>
      <c r="F102" s="87">
        <v>1</v>
      </c>
      <c r="G102" s="87">
        <v>1</v>
      </c>
    </row>
    <row r="103" spans="1:7" s="18" customFormat="1" ht="13.9" customHeight="1">
      <c r="A103" s="45" t="s">
        <v>6</v>
      </c>
      <c r="B103" s="49">
        <v>56</v>
      </c>
      <c r="C103" s="68" t="s">
        <v>72</v>
      </c>
      <c r="D103" s="114">
        <f t="shared" ref="D103:F103" si="8">SUM(D96:D102)</f>
        <v>54193</v>
      </c>
      <c r="E103" s="114">
        <f t="shared" si="8"/>
        <v>59523</v>
      </c>
      <c r="F103" s="114">
        <f t="shared" si="8"/>
        <v>59523</v>
      </c>
      <c r="G103" s="114">
        <v>64086</v>
      </c>
    </row>
    <row r="104" spans="1:7" s="18" customFormat="1" ht="13.9" customHeight="1">
      <c r="A104" s="45" t="s">
        <v>6</v>
      </c>
      <c r="B104" s="49">
        <v>34</v>
      </c>
      <c r="C104" s="50" t="s">
        <v>66</v>
      </c>
      <c r="D104" s="57">
        <f t="shared" ref="D104:F104" si="9">D103+D82+D72+D93</f>
        <v>375257</v>
      </c>
      <c r="E104" s="57">
        <f t="shared" si="9"/>
        <v>405963</v>
      </c>
      <c r="F104" s="57">
        <f t="shared" si="9"/>
        <v>394555</v>
      </c>
      <c r="G104" s="57">
        <v>403155</v>
      </c>
    </row>
    <row r="105" spans="1:7" s="18" customFormat="1" ht="13.9" customHeight="1">
      <c r="A105" s="45" t="s">
        <v>6</v>
      </c>
      <c r="B105" s="51">
        <v>1.0009999999999999</v>
      </c>
      <c r="C105" s="65" t="s">
        <v>26</v>
      </c>
      <c r="D105" s="81">
        <f t="shared" ref="D105:F105" si="10">D104</f>
        <v>375257</v>
      </c>
      <c r="E105" s="81">
        <f t="shared" si="10"/>
        <v>405963</v>
      </c>
      <c r="F105" s="81">
        <f t="shared" si="10"/>
        <v>394555</v>
      </c>
      <c r="G105" s="81">
        <v>403155</v>
      </c>
    </row>
    <row r="106" spans="1:7" s="18" customFormat="1" ht="11.1" customHeight="1">
      <c r="A106" s="45"/>
      <c r="B106" s="84"/>
      <c r="C106" s="65"/>
      <c r="D106" s="42"/>
      <c r="E106" s="42"/>
      <c r="F106" s="42"/>
      <c r="G106" s="42"/>
    </row>
    <row r="107" spans="1:7" s="18" customFormat="1" ht="13.9" customHeight="1">
      <c r="A107" s="45"/>
      <c r="B107" s="51">
        <v>1.101</v>
      </c>
      <c r="C107" s="65" t="s">
        <v>27</v>
      </c>
      <c r="D107" s="76"/>
      <c r="E107" s="76"/>
      <c r="F107" s="76"/>
      <c r="G107" s="76"/>
    </row>
    <row r="108" spans="1:7" s="18" customFormat="1" ht="14.1" customHeight="1">
      <c r="A108" s="45"/>
      <c r="B108" s="49">
        <v>60</v>
      </c>
      <c r="C108" s="68" t="s">
        <v>10</v>
      </c>
      <c r="D108" s="66"/>
      <c r="E108" s="66"/>
      <c r="F108" s="34"/>
      <c r="G108" s="66"/>
    </row>
    <row r="109" spans="1:7" s="18" customFormat="1" ht="14.1" customHeight="1">
      <c r="A109" s="45"/>
      <c r="B109" s="49">
        <v>45</v>
      </c>
      <c r="C109" s="68" t="s">
        <v>128</v>
      </c>
      <c r="D109" s="76"/>
      <c r="E109" s="76"/>
      <c r="F109" s="76"/>
      <c r="G109" s="76"/>
    </row>
    <row r="110" spans="1:7" s="18" customFormat="1" ht="14.1" customHeight="1">
      <c r="A110" s="45"/>
      <c r="B110" s="49" t="s">
        <v>87</v>
      </c>
      <c r="C110" s="68" t="s">
        <v>41</v>
      </c>
      <c r="D110" s="85">
        <v>37592</v>
      </c>
      <c r="E110" s="85">
        <v>38778</v>
      </c>
      <c r="F110" s="85">
        <v>38778</v>
      </c>
      <c r="G110" s="42">
        <v>33622</v>
      </c>
    </row>
    <row r="111" spans="1:7" s="18" customFormat="1" ht="14.1" customHeight="1">
      <c r="A111" s="45"/>
      <c r="B111" s="49" t="s">
        <v>314</v>
      </c>
      <c r="C111" s="68" t="s">
        <v>315</v>
      </c>
      <c r="D111" s="77">
        <v>0</v>
      </c>
      <c r="E111" s="85">
        <v>5000</v>
      </c>
      <c r="F111" s="85">
        <v>5000</v>
      </c>
      <c r="G111" s="1">
        <v>0</v>
      </c>
    </row>
    <row r="112" spans="1:7" s="18" customFormat="1" ht="14.1" customHeight="1">
      <c r="A112" s="45"/>
      <c r="B112" s="49" t="s">
        <v>347</v>
      </c>
      <c r="C112" s="68" t="s">
        <v>348</v>
      </c>
      <c r="D112" s="77">
        <v>0</v>
      </c>
      <c r="E112" s="77">
        <v>0</v>
      </c>
      <c r="F112" s="77">
        <v>0</v>
      </c>
      <c r="G112" s="42">
        <v>19364</v>
      </c>
    </row>
    <row r="113" spans="1:7" s="18" customFormat="1" ht="14.1" customHeight="1">
      <c r="A113" s="45"/>
      <c r="B113" s="73" t="s">
        <v>28</v>
      </c>
      <c r="C113" s="68" t="s">
        <v>29</v>
      </c>
      <c r="D113" s="87">
        <v>15000</v>
      </c>
      <c r="E113" s="87">
        <v>10000</v>
      </c>
      <c r="F113" s="87">
        <f>10000+2500</f>
        <v>12500</v>
      </c>
      <c r="G113" s="12">
        <v>0</v>
      </c>
    </row>
    <row r="114" spans="1:7" s="18" customFormat="1" ht="14.1" customHeight="1">
      <c r="A114" s="45" t="s">
        <v>6</v>
      </c>
      <c r="B114" s="49">
        <v>45</v>
      </c>
      <c r="C114" s="68" t="s">
        <v>128</v>
      </c>
      <c r="D114" s="83">
        <f>SUM(D110:D113)</f>
        <v>52592</v>
      </c>
      <c r="E114" s="83">
        <f t="shared" ref="E114:F114" si="11">SUM(E110:E113)</f>
        <v>53778</v>
      </c>
      <c r="F114" s="83">
        <f t="shared" si="11"/>
        <v>56278</v>
      </c>
      <c r="G114" s="83">
        <v>52986</v>
      </c>
    </row>
    <row r="115" spans="1:7" s="18" customFormat="1" ht="11.1" customHeight="1">
      <c r="A115" s="45"/>
      <c r="B115" s="49"/>
      <c r="C115" s="68"/>
      <c r="D115" s="76"/>
      <c r="E115" s="85"/>
      <c r="F115" s="76"/>
      <c r="G115" s="76"/>
    </row>
    <row r="116" spans="1:7" s="18" customFormat="1" ht="13.9" customHeight="1">
      <c r="A116" s="45"/>
      <c r="B116" s="86">
        <v>46</v>
      </c>
      <c r="C116" s="68" t="s">
        <v>132</v>
      </c>
      <c r="D116" s="66"/>
      <c r="E116" s="66"/>
      <c r="F116" s="66"/>
      <c r="G116" s="43"/>
    </row>
    <row r="117" spans="1:7" s="18" customFormat="1" ht="13.9" customHeight="1">
      <c r="A117" s="45"/>
      <c r="B117" s="49" t="s">
        <v>88</v>
      </c>
      <c r="C117" s="69" t="s">
        <v>41</v>
      </c>
      <c r="D117" s="85">
        <f>15829-1</f>
        <v>15828</v>
      </c>
      <c r="E117" s="85">
        <v>17307</v>
      </c>
      <c r="F117" s="85">
        <v>17307</v>
      </c>
      <c r="G117" s="42">
        <v>11443</v>
      </c>
    </row>
    <row r="118" spans="1:7" s="18" customFormat="1" ht="13.9" customHeight="1">
      <c r="A118" s="45"/>
      <c r="B118" s="49" t="s">
        <v>406</v>
      </c>
      <c r="C118" s="69" t="s">
        <v>348</v>
      </c>
      <c r="D118" s="85">
        <v>0</v>
      </c>
      <c r="E118" s="77">
        <v>0</v>
      </c>
      <c r="F118" s="77">
        <v>0</v>
      </c>
      <c r="G118" s="60">
        <v>1100</v>
      </c>
    </row>
    <row r="119" spans="1:7" s="18" customFormat="1" ht="13.9" customHeight="1">
      <c r="A119" s="45"/>
      <c r="B119" s="73" t="s">
        <v>57</v>
      </c>
      <c r="C119" s="69" t="s">
        <v>133</v>
      </c>
      <c r="D119" s="87">
        <v>4994</v>
      </c>
      <c r="E119" s="114">
        <v>1100</v>
      </c>
      <c r="F119" s="114">
        <v>1100</v>
      </c>
      <c r="G119" s="59">
        <v>0</v>
      </c>
    </row>
    <row r="120" spans="1:7" s="18" customFormat="1" ht="13.9" customHeight="1">
      <c r="A120" s="45" t="s">
        <v>6</v>
      </c>
      <c r="B120" s="86">
        <v>46</v>
      </c>
      <c r="C120" s="68" t="s">
        <v>132</v>
      </c>
      <c r="D120" s="83">
        <f>SUM(D117:D119)</f>
        <v>20822</v>
      </c>
      <c r="E120" s="83">
        <f t="shared" ref="E120:F120" si="12">SUM(E117:E119)</f>
        <v>18407</v>
      </c>
      <c r="F120" s="83">
        <f t="shared" si="12"/>
        <v>18407</v>
      </c>
      <c r="G120" s="83">
        <v>12543</v>
      </c>
    </row>
    <row r="121" spans="1:7" s="18" customFormat="1" ht="11.1" customHeight="1">
      <c r="A121" s="45"/>
      <c r="B121" s="73"/>
      <c r="C121" s="68"/>
      <c r="D121" s="76"/>
      <c r="E121" s="76"/>
      <c r="F121" s="76"/>
      <c r="G121" s="43"/>
    </row>
    <row r="122" spans="1:7" s="18" customFormat="1" ht="14.85" customHeight="1">
      <c r="A122" s="45"/>
      <c r="B122" s="86">
        <v>48</v>
      </c>
      <c r="C122" s="68" t="s">
        <v>139</v>
      </c>
      <c r="D122" s="66"/>
      <c r="E122" s="76"/>
      <c r="F122" s="76"/>
      <c r="G122" s="43"/>
    </row>
    <row r="123" spans="1:7" s="18" customFormat="1" ht="14.85" customHeight="1">
      <c r="A123" s="45"/>
      <c r="B123" s="49" t="s">
        <v>89</v>
      </c>
      <c r="C123" s="68" t="s">
        <v>41</v>
      </c>
      <c r="D123" s="114">
        <v>18057</v>
      </c>
      <c r="E123" s="114">
        <v>19198</v>
      </c>
      <c r="F123" s="114">
        <v>19198</v>
      </c>
      <c r="G123" s="81">
        <v>19214</v>
      </c>
    </row>
    <row r="124" spans="1:7" s="18" customFormat="1" ht="13.7" customHeight="1">
      <c r="A124" s="45" t="s">
        <v>6</v>
      </c>
      <c r="B124" s="86">
        <v>48</v>
      </c>
      <c r="C124" s="68" t="s">
        <v>139</v>
      </c>
      <c r="D124" s="79">
        <f t="shared" ref="D124:F124" si="13">SUM(D123:D123)</f>
        <v>18057</v>
      </c>
      <c r="E124" s="79">
        <f t="shared" si="13"/>
        <v>19198</v>
      </c>
      <c r="F124" s="79">
        <f t="shared" si="13"/>
        <v>19198</v>
      </c>
      <c r="G124" s="79">
        <v>19214</v>
      </c>
    </row>
    <row r="125" spans="1:7" s="18" customFormat="1" ht="11.1" customHeight="1">
      <c r="A125" s="45"/>
      <c r="B125" s="86"/>
      <c r="C125" s="68"/>
      <c r="D125" s="76"/>
      <c r="E125" s="76"/>
      <c r="F125" s="76"/>
      <c r="G125" s="76"/>
    </row>
    <row r="126" spans="1:7" s="18" customFormat="1" ht="13.7" customHeight="1">
      <c r="A126" s="45"/>
      <c r="B126" s="49">
        <v>49</v>
      </c>
      <c r="C126" s="68" t="s">
        <v>142</v>
      </c>
      <c r="D126" s="76"/>
      <c r="E126" s="76"/>
      <c r="F126" s="76"/>
      <c r="G126" s="76"/>
    </row>
    <row r="127" spans="1:7" s="18" customFormat="1" ht="13.7" customHeight="1">
      <c r="A127" s="45"/>
      <c r="B127" s="49" t="s">
        <v>187</v>
      </c>
      <c r="C127" s="68" t="s">
        <v>61</v>
      </c>
      <c r="D127" s="77">
        <v>0</v>
      </c>
      <c r="E127" s="85">
        <v>1</v>
      </c>
      <c r="F127" s="85">
        <v>1</v>
      </c>
      <c r="G127" s="42">
        <v>24436</v>
      </c>
    </row>
    <row r="128" spans="1:7" s="18" customFormat="1" ht="13.7" customHeight="1">
      <c r="A128" s="45"/>
      <c r="B128" s="49" t="s">
        <v>149</v>
      </c>
      <c r="C128" s="68" t="s">
        <v>41</v>
      </c>
      <c r="D128" s="77">
        <v>0</v>
      </c>
      <c r="E128" s="85">
        <v>1</v>
      </c>
      <c r="F128" s="85">
        <v>1</v>
      </c>
      <c r="G128" s="42">
        <v>9859</v>
      </c>
    </row>
    <row r="129" spans="1:7" s="7" customFormat="1" ht="14.65" customHeight="1">
      <c r="A129" s="125"/>
      <c r="B129" s="126" t="s">
        <v>216</v>
      </c>
      <c r="C129" s="125" t="s">
        <v>190</v>
      </c>
      <c r="D129" s="1">
        <v>0</v>
      </c>
      <c r="E129" s="60">
        <v>1</v>
      </c>
      <c r="F129" s="60">
        <v>1</v>
      </c>
      <c r="G129" s="60">
        <v>1222</v>
      </c>
    </row>
    <row r="130" spans="1:7" s="7" customFormat="1" ht="14.65" customHeight="1">
      <c r="A130" s="125"/>
      <c r="B130" s="126" t="s">
        <v>217</v>
      </c>
      <c r="C130" s="125" t="s">
        <v>191</v>
      </c>
      <c r="D130" s="1">
        <v>0</v>
      </c>
      <c r="E130" s="60">
        <v>1</v>
      </c>
      <c r="F130" s="60">
        <v>1</v>
      </c>
      <c r="G130" s="60">
        <v>21029</v>
      </c>
    </row>
    <row r="131" spans="1:7" s="7" customFormat="1" ht="14.65" customHeight="1">
      <c r="A131" s="125"/>
      <c r="B131" s="126" t="s">
        <v>218</v>
      </c>
      <c r="C131" s="125" t="s">
        <v>193</v>
      </c>
      <c r="D131" s="1">
        <v>0</v>
      </c>
      <c r="E131" s="60">
        <v>1</v>
      </c>
      <c r="F131" s="60">
        <v>1</v>
      </c>
      <c r="G131" s="60">
        <v>1</v>
      </c>
    </row>
    <row r="132" spans="1:7" s="7" customFormat="1" ht="14.65" customHeight="1">
      <c r="A132" s="125"/>
      <c r="B132" s="126" t="s">
        <v>219</v>
      </c>
      <c r="C132" s="125" t="s">
        <v>197</v>
      </c>
      <c r="D132" s="1">
        <v>0</v>
      </c>
      <c r="E132" s="60">
        <v>1</v>
      </c>
      <c r="F132" s="60">
        <v>1</v>
      </c>
      <c r="G132" s="60">
        <v>1</v>
      </c>
    </row>
    <row r="133" spans="1:7" s="7" customFormat="1" ht="14.65" customHeight="1">
      <c r="A133" s="125"/>
      <c r="B133" s="126" t="s">
        <v>407</v>
      </c>
      <c r="C133" s="69" t="s">
        <v>348</v>
      </c>
      <c r="D133" s="1"/>
      <c r="E133" s="60"/>
      <c r="F133" s="60"/>
      <c r="G133" s="42">
        <v>1</v>
      </c>
    </row>
    <row r="134" spans="1:7" s="18" customFormat="1" ht="13.7" customHeight="1">
      <c r="A134" s="45"/>
      <c r="B134" s="73" t="s">
        <v>150</v>
      </c>
      <c r="C134" s="68" t="s">
        <v>29</v>
      </c>
      <c r="D134" s="82">
        <v>0</v>
      </c>
      <c r="E134" s="114">
        <v>1</v>
      </c>
      <c r="F134" s="114">
        <v>1</v>
      </c>
      <c r="G134" s="59">
        <v>0</v>
      </c>
    </row>
    <row r="135" spans="1:7" s="18" customFormat="1" ht="13.7" customHeight="1">
      <c r="A135" s="45" t="s">
        <v>6</v>
      </c>
      <c r="B135" s="49">
        <v>49</v>
      </c>
      <c r="C135" s="68" t="s">
        <v>142</v>
      </c>
      <c r="D135" s="82">
        <f t="shared" ref="D135:F135" si="14">SUM(D127:D134)</f>
        <v>0</v>
      </c>
      <c r="E135" s="114">
        <f t="shared" si="14"/>
        <v>7</v>
      </c>
      <c r="F135" s="114">
        <f t="shared" si="14"/>
        <v>7</v>
      </c>
      <c r="G135" s="114">
        <v>56549</v>
      </c>
    </row>
    <row r="136" spans="1:7" s="18" customFormat="1" ht="11.1" customHeight="1">
      <c r="A136" s="45"/>
      <c r="B136" s="86"/>
      <c r="C136" s="68"/>
      <c r="D136" s="76"/>
      <c r="E136" s="76"/>
      <c r="F136" s="76"/>
      <c r="G136" s="76"/>
    </row>
    <row r="137" spans="1:7" s="18" customFormat="1" ht="13.7" customHeight="1">
      <c r="A137" s="45"/>
      <c r="B137" s="49">
        <v>50</v>
      </c>
      <c r="C137" s="68" t="s">
        <v>143</v>
      </c>
      <c r="D137" s="76"/>
      <c r="E137" s="76"/>
      <c r="F137" s="76"/>
      <c r="G137" s="76"/>
    </row>
    <row r="138" spans="1:7" s="18" customFormat="1" ht="13.7" customHeight="1">
      <c r="A138" s="45"/>
      <c r="B138" s="49" t="s">
        <v>188</v>
      </c>
      <c r="C138" s="68" t="s">
        <v>61</v>
      </c>
      <c r="D138" s="77">
        <v>0</v>
      </c>
      <c r="E138" s="85">
        <v>1</v>
      </c>
      <c r="F138" s="85">
        <v>1</v>
      </c>
      <c r="G138" s="42">
        <v>7636</v>
      </c>
    </row>
    <row r="139" spans="1:7" s="18" customFormat="1" ht="13.7" customHeight="1">
      <c r="A139" s="45"/>
      <c r="B139" s="49" t="s">
        <v>184</v>
      </c>
      <c r="C139" s="68" t="s">
        <v>41</v>
      </c>
      <c r="D139" s="77">
        <v>0</v>
      </c>
      <c r="E139" s="85">
        <v>1</v>
      </c>
      <c r="F139" s="85">
        <v>1</v>
      </c>
      <c r="G139" s="42">
        <v>7130</v>
      </c>
    </row>
    <row r="140" spans="1:7" s="7" customFormat="1" ht="14.65" customHeight="1">
      <c r="A140" s="125"/>
      <c r="B140" s="126" t="s">
        <v>220</v>
      </c>
      <c r="C140" s="125" t="s">
        <v>190</v>
      </c>
      <c r="D140" s="1">
        <v>0</v>
      </c>
      <c r="E140" s="60">
        <v>1</v>
      </c>
      <c r="F140" s="60">
        <v>1</v>
      </c>
      <c r="G140" s="60">
        <v>382</v>
      </c>
    </row>
    <row r="141" spans="1:7" s="7" customFormat="1" ht="14.65" customHeight="1">
      <c r="A141" s="125"/>
      <c r="B141" s="126" t="s">
        <v>221</v>
      </c>
      <c r="C141" s="125" t="s">
        <v>191</v>
      </c>
      <c r="D141" s="1">
        <v>0</v>
      </c>
      <c r="E141" s="60">
        <v>1</v>
      </c>
      <c r="F141" s="60">
        <v>1</v>
      </c>
      <c r="G141" s="60">
        <v>6491</v>
      </c>
    </row>
    <row r="142" spans="1:7" s="7" customFormat="1" ht="14.65" customHeight="1">
      <c r="A142" s="125"/>
      <c r="B142" s="126" t="s">
        <v>222</v>
      </c>
      <c r="C142" s="125" t="s">
        <v>193</v>
      </c>
      <c r="D142" s="1">
        <v>0</v>
      </c>
      <c r="E142" s="60">
        <v>1</v>
      </c>
      <c r="F142" s="60">
        <v>1</v>
      </c>
      <c r="G142" s="60">
        <v>1</v>
      </c>
    </row>
    <row r="143" spans="1:7" s="7" customFormat="1" ht="14.65" customHeight="1">
      <c r="A143" s="170"/>
      <c r="B143" s="171" t="s">
        <v>223</v>
      </c>
      <c r="C143" s="170" t="s">
        <v>197</v>
      </c>
      <c r="D143" s="59">
        <v>0</v>
      </c>
      <c r="E143" s="87">
        <v>1</v>
      </c>
      <c r="F143" s="87">
        <v>1</v>
      </c>
      <c r="G143" s="87">
        <v>1</v>
      </c>
    </row>
    <row r="144" spans="1:7" s="7" customFormat="1" ht="14.65" customHeight="1">
      <c r="A144" s="125"/>
      <c r="B144" s="126" t="s">
        <v>408</v>
      </c>
      <c r="C144" s="69" t="s">
        <v>348</v>
      </c>
      <c r="D144" s="1"/>
      <c r="E144" s="60"/>
      <c r="F144" s="60"/>
      <c r="G144" s="42">
        <v>1</v>
      </c>
    </row>
    <row r="145" spans="1:7" s="18" customFormat="1" ht="13.15" customHeight="1">
      <c r="A145" s="45"/>
      <c r="B145" s="73" t="s">
        <v>185</v>
      </c>
      <c r="C145" s="68" t="s">
        <v>29</v>
      </c>
      <c r="D145" s="82">
        <v>0</v>
      </c>
      <c r="E145" s="114">
        <v>1</v>
      </c>
      <c r="F145" s="114">
        <v>1</v>
      </c>
      <c r="G145" s="59">
        <v>0</v>
      </c>
    </row>
    <row r="146" spans="1:7" ht="13.7" customHeight="1">
      <c r="A146" s="45" t="s">
        <v>6</v>
      </c>
      <c r="B146" s="49">
        <v>50</v>
      </c>
      <c r="C146" s="68" t="s">
        <v>143</v>
      </c>
      <c r="D146" s="82">
        <f t="shared" ref="D146:F146" si="15">SUM(D138:D145)</f>
        <v>0</v>
      </c>
      <c r="E146" s="114">
        <f t="shared" si="15"/>
        <v>7</v>
      </c>
      <c r="F146" s="114">
        <f t="shared" si="15"/>
        <v>7</v>
      </c>
      <c r="G146" s="114">
        <v>21642</v>
      </c>
    </row>
    <row r="147" spans="1:7" s="18" customFormat="1" ht="13.7" customHeight="1">
      <c r="A147" s="45" t="s">
        <v>6</v>
      </c>
      <c r="B147" s="49">
        <v>60</v>
      </c>
      <c r="C147" s="68" t="s">
        <v>10</v>
      </c>
      <c r="D147" s="87">
        <f t="shared" ref="D147:F147" si="16">D124+D120+D114+D135+D146</f>
        <v>91471</v>
      </c>
      <c r="E147" s="87">
        <f t="shared" si="16"/>
        <v>91397</v>
      </c>
      <c r="F147" s="87">
        <f t="shared" si="16"/>
        <v>93897</v>
      </c>
      <c r="G147" s="87">
        <v>162934</v>
      </c>
    </row>
    <row r="148" spans="1:7" ht="13.7" customHeight="1">
      <c r="A148" s="45" t="s">
        <v>6</v>
      </c>
      <c r="B148" s="51">
        <v>1.101</v>
      </c>
      <c r="C148" s="65" t="s">
        <v>27</v>
      </c>
      <c r="D148" s="81">
        <f t="shared" ref="D148:F148" si="17">D147</f>
        <v>91471</v>
      </c>
      <c r="E148" s="87">
        <f t="shared" si="17"/>
        <v>91397</v>
      </c>
      <c r="F148" s="81">
        <f t="shared" si="17"/>
        <v>93897</v>
      </c>
      <c r="G148" s="81">
        <v>162934</v>
      </c>
    </row>
    <row r="149" spans="1:7" ht="13.7" customHeight="1">
      <c r="A149" s="45" t="s">
        <v>6</v>
      </c>
      <c r="B149" s="67">
        <v>1</v>
      </c>
      <c r="C149" s="68" t="s">
        <v>30</v>
      </c>
      <c r="D149" s="81">
        <f t="shared" ref="D149:F149" si="18">D148+D105</f>
        <v>466728</v>
      </c>
      <c r="E149" s="87">
        <f t="shared" si="18"/>
        <v>497360</v>
      </c>
      <c r="F149" s="81">
        <f t="shared" si="18"/>
        <v>488452</v>
      </c>
      <c r="G149" s="81">
        <v>566089</v>
      </c>
    </row>
    <row r="150" spans="1:7" ht="9.9499999999999993" customHeight="1">
      <c r="A150" s="45"/>
      <c r="B150" s="67"/>
      <c r="C150" s="68"/>
      <c r="D150" s="42"/>
      <c r="E150" s="60"/>
      <c r="F150" s="42"/>
      <c r="G150" s="42"/>
    </row>
    <row r="151" spans="1:7" ht="13.7" customHeight="1">
      <c r="A151" s="45"/>
      <c r="B151" s="67">
        <v>2</v>
      </c>
      <c r="C151" s="68" t="s">
        <v>33</v>
      </c>
      <c r="D151" s="42"/>
      <c r="E151" s="60"/>
      <c r="F151" s="42"/>
      <c r="G151" s="42"/>
    </row>
    <row r="152" spans="1:7" ht="13.7" customHeight="1">
      <c r="A152" s="45"/>
      <c r="B152" s="51">
        <v>2.1070000000000002</v>
      </c>
      <c r="C152" s="65" t="s">
        <v>34</v>
      </c>
      <c r="D152" s="42"/>
      <c r="E152" s="60"/>
      <c r="F152" s="42"/>
      <c r="G152" s="42"/>
    </row>
    <row r="153" spans="1:7" ht="13.7" customHeight="1">
      <c r="A153" s="45"/>
      <c r="B153" s="49">
        <v>60</v>
      </c>
      <c r="C153" s="68" t="s">
        <v>10</v>
      </c>
      <c r="D153" s="42"/>
      <c r="E153" s="60"/>
      <c r="F153" s="42"/>
      <c r="G153" s="42"/>
    </row>
    <row r="154" spans="1:7">
      <c r="A154" s="45"/>
      <c r="B154" s="49">
        <v>45</v>
      </c>
      <c r="C154" s="68" t="s">
        <v>128</v>
      </c>
      <c r="D154" s="42"/>
      <c r="E154" s="60"/>
      <c r="F154" s="42"/>
      <c r="G154" s="42"/>
    </row>
    <row r="155" spans="1:7" ht="13.7" customHeight="1">
      <c r="A155" s="45"/>
      <c r="B155" s="49" t="s">
        <v>87</v>
      </c>
      <c r="C155" s="68" t="s">
        <v>41</v>
      </c>
      <c r="D155" s="85">
        <v>4604</v>
      </c>
      <c r="E155" s="85">
        <v>5777</v>
      </c>
      <c r="F155" s="85">
        <v>5777</v>
      </c>
      <c r="G155" s="42">
        <v>4438</v>
      </c>
    </row>
    <row r="156" spans="1:7" ht="13.7" customHeight="1">
      <c r="A156" s="45"/>
      <c r="B156" s="49" t="s">
        <v>236</v>
      </c>
      <c r="C156" s="68" t="s">
        <v>235</v>
      </c>
      <c r="D156" s="82">
        <v>0</v>
      </c>
      <c r="E156" s="114">
        <v>10000</v>
      </c>
      <c r="F156" s="114">
        <v>10000</v>
      </c>
      <c r="G156" s="59">
        <v>0</v>
      </c>
    </row>
    <row r="157" spans="1:7" ht="13.7" customHeight="1">
      <c r="A157" s="45" t="s">
        <v>6</v>
      </c>
      <c r="B157" s="49">
        <v>60</v>
      </c>
      <c r="C157" s="68" t="s">
        <v>10</v>
      </c>
      <c r="D157" s="87">
        <f t="shared" ref="D157:F157" si="19">SUM(D155:D156)</f>
        <v>4604</v>
      </c>
      <c r="E157" s="87">
        <f t="shared" si="19"/>
        <v>15777</v>
      </c>
      <c r="F157" s="87">
        <f t="shared" si="19"/>
        <v>15777</v>
      </c>
      <c r="G157" s="87">
        <v>4438</v>
      </c>
    </row>
    <row r="158" spans="1:7" ht="13.7" customHeight="1">
      <c r="A158" s="45" t="s">
        <v>6</v>
      </c>
      <c r="B158" s="51">
        <v>2.1070000000000002</v>
      </c>
      <c r="C158" s="65" t="s">
        <v>34</v>
      </c>
      <c r="D158" s="98">
        <f t="shared" ref="D158:F158" si="20">D157</f>
        <v>4604</v>
      </c>
      <c r="E158" s="98">
        <f t="shared" si="20"/>
        <v>15777</v>
      </c>
      <c r="F158" s="98">
        <f t="shared" si="20"/>
        <v>15777</v>
      </c>
      <c r="G158" s="98">
        <v>4438</v>
      </c>
    </row>
    <row r="159" spans="1:7" ht="13.7" customHeight="1">
      <c r="A159" s="45" t="s">
        <v>6</v>
      </c>
      <c r="B159" s="67">
        <v>2</v>
      </c>
      <c r="C159" s="68" t="s">
        <v>33</v>
      </c>
      <c r="D159" s="87">
        <f t="shared" ref="D159:F159" si="21">D158</f>
        <v>4604</v>
      </c>
      <c r="E159" s="87">
        <f t="shared" si="21"/>
        <v>15777</v>
      </c>
      <c r="F159" s="87">
        <f t="shared" si="21"/>
        <v>15777</v>
      </c>
      <c r="G159" s="87">
        <v>4438</v>
      </c>
    </row>
    <row r="160" spans="1:7" ht="13.7" customHeight="1">
      <c r="A160" s="45" t="s">
        <v>6</v>
      </c>
      <c r="B160" s="64">
        <v>2215</v>
      </c>
      <c r="C160" s="65" t="s">
        <v>1</v>
      </c>
      <c r="D160" s="57">
        <f t="shared" ref="D160:F160" si="22">D149+D159</f>
        <v>471332</v>
      </c>
      <c r="E160" s="57">
        <f t="shared" si="22"/>
        <v>513137</v>
      </c>
      <c r="F160" s="57">
        <f t="shared" si="22"/>
        <v>504229</v>
      </c>
      <c r="G160" s="57">
        <v>570527</v>
      </c>
    </row>
    <row r="161" spans="1:7" ht="9.9499999999999993" customHeight="1">
      <c r="A161" s="45"/>
      <c r="B161" s="64"/>
      <c r="C161" s="65"/>
      <c r="D161" s="42"/>
      <c r="E161" s="42"/>
      <c r="F161" s="42"/>
      <c r="G161" s="42"/>
    </row>
    <row r="162" spans="1:7" ht="13.9" customHeight="1">
      <c r="A162" s="45" t="s">
        <v>8</v>
      </c>
      <c r="B162" s="46">
        <v>2216</v>
      </c>
      <c r="C162" s="47" t="s">
        <v>2</v>
      </c>
      <c r="D162" s="43"/>
      <c r="E162" s="43"/>
      <c r="F162" s="43"/>
      <c r="G162" s="43"/>
    </row>
    <row r="163" spans="1:7" ht="13.9" customHeight="1">
      <c r="A163" s="45"/>
      <c r="B163" s="89">
        <v>5</v>
      </c>
      <c r="C163" s="50" t="s">
        <v>68</v>
      </c>
      <c r="D163" s="43"/>
      <c r="E163" s="43"/>
      <c r="F163" s="43"/>
      <c r="G163" s="43"/>
    </row>
    <row r="164" spans="1:7" ht="13.9" customHeight="1">
      <c r="A164" s="45"/>
      <c r="B164" s="51">
        <v>5.0529999999999999</v>
      </c>
      <c r="C164" s="47" t="s">
        <v>10</v>
      </c>
      <c r="D164" s="43"/>
      <c r="E164" s="43"/>
      <c r="F164" s="43"/>
      <c r="G164" s="43"/>
    </row>
    <row r="165" spans="1:7" ht="13.9" customHeight="1">
      <c r="A165" s="45"/>
      <c r="B165" s="52">
        <v>60</v>
      </c>
      <c r="C165" s="50" t="s">
        <v>65</v>
      </c>
      <c r="D165" s="43"/>
      <c r="E165" s="43"/>
      <c r="F165" s="43"/>
      <c r="G165" s="43"/>
    </row>
    <row r="166" spans="1:7" ht="25.5">
      <c r="A166" s="45"/>
      <c r="B166" s="90">
        <v>85</v>
      </c>
      <c r="C166" s="50" t="s">
        <v>129</v>
      </c>
      <c r="D166" s="43"/>
      <c r="E166" s="43"/>
      <c r="F166" s="43"/>
      <c r="G166" s="43"/>
    </row>
    <row r="167" spans="1:7" ht="13.9" customHeight="1">
      <c r="A167" s="45"/>
      <c r="B167" s="52" t="s">
        <v>48</v>
      </c>
      <c r="C167" s="50" t="s">
        <v>41</v>
      </c>
      <c r="D167" s="78">
        <v>3651</v>
      </c>
      <c r="E167" s="78">
        <v>3522</v>
      </c>
      <c r="F167" s="78">
        <v>3522</v>
      </c>
      <c r="G167" s="43">
        <v>3522</v>
      </c>
    </row>
    <row r="168" spans="1:7" ht="13.9" customHeight="1">
      <c r="A168" s="45" t="s">
        <v>6</v>
      </c>
      <c r="B168" s="52">
        <v>60</v>
      </c>
      <c r="C168" s="50" t="s">
        <v>65</v>
      </c>
      <c r="D168" s="98">
        <f t="shared" ref="D168:F168" si="23">SUM(D167:D167)</f>
        <v>3651</v>
      </c>
      <c r="E168" s="98">
        <f t="shared" si="23"/>
        <v>3522</v>
      </c>
      <c r="F168" s="98">
        <f t="shared" si="23"/>
        <v>3522</v>
      </c>
      <c r="G168" s="57">
        <v>3522</v>
      </c>
    </row>
    <row r="169" spans="1:7" ht="9.9499999999999993" customHeight="1">
      <c r="A169" s="45"/>
      <c r="B169" s="52"/>
      <c r="C169" s="50"/>
      <c r="D169" s="42"/>
      <c r="E169" s="42"/>
      <c r="F169" s="42"/>
      <c r="G169" s="42"/>
    </row>
    <row r="170" spans="1:7" ht="13.9" customHeight="1">
      <c r="A170" s="45"/>
      <c r="B170" s="52">
        <v>61</v>
      </c>
      <c r="C170" s="50" t="s">
        <v>43</v>
      </c>
      <c r="D170" s="43"/>
      <c r="E170" s="43"/>
      <c r="F170" s="43"/>
      <c r="G170" s="43"/>
    </row>
    <row r="171" spans="1:7" ht="25.5">
      <c r="A171" s="45"/>
      <c r="B171" s="90">
        <v>85</v>
      </c>
      <c r="C171" s="50" t="s">
        <v>129</v>
      </c>
      <c r="D171" s="42"/>
      <c r="E171" s="42"/>
      <c r="F171" s="42"/>
      <c r="G171" s="42"/>
    </row>
    <row r="172" spans="1:7" ht="13.9" customHeight="1">
      <c r="A172" s="45"/>
      <c r="B172" s="52" t="s">
        <v>49</v>
      </c>
      <c r="C172" s="50" t="s">
        <v>189</v>
      </c>
      <c r="D172" s="78">
        <f>4538</f>
        <v>4538</v>
      </c>
      <c r="E172" s="60">
        <v>4538</v>
      </c>
      <c r="F172" s="60">
        <v>4538</v>
      </c>
      <c r="G172" s="42">
        <v>4538</v>
      </c>
    </row>
    <row r="173" spans="1:7" ht="9.9499999999999993" customHeight="1">
      <c r="A173" s="45"/>
      <c r="B173" s="52"/>
      <c r="C173" s="50"/>
      <c r="D173" s="42"/>
      <c r="E173" s="42"/>
      <c r="F173" s="42"/>
      <c r="G173" s="42"/>
    </row>
    <row r="174" spans="1:7" ht="25.5">
      <c r="A174" s="45"/>
      <c r="B174" s="90">
        <v>86</v>
      </c>
      <c r="C174" s="50" t="s">
        <v>134</v>
      </c>
      <c r="D174" s="42"/>
      <c r="E174" s="42"/>
      <c r="F174" s="42"/>
      <c r="G174" s="42"/>
    </row>
    <row r="175" spans="1:7" ht="13.7" customHeight="1">
      <c r="A175" s="45"/>
      <c r="B175" s="52" t="s">
        <v>50</v>
      </c>
      <c r="C175" s="50" t="s">
        <v>189</v>
      </c>
      <c r="D175" s="60">
        <f>638-1</f>
        <v>637</v>
      </c>
      <c r="E175" s="60">
        <v>638</v>
      </c>
      <c r="F175" s="60">
        <v>638</v>
      </c>
      <c r="G175" s="42">
        <v>638</v>
      </c>
    </row>
    <row r="176" spans="1:7" ht="9.9499999999999993" customHeight="1">
      <c r="A176" s="45"/>
      <c r="B176" s="52"/>
      <c r="C176" s="50"/>
      <c r="D176" s="43"/>
      <c r="E176" s="43"/>
      <c r="F176" s="43"/>
      <c r="G176" s="43"/>
    </row>
    <row r="177" spans="1:7" ht="25.5">
      <c r="A177" s="45"/>
      <c r="B177" s="90">
        <v>87</v>
      </c>
      <c r="C177" s="50" t="s">
        <v>137</v>
      </c>
      <c r="D177" s="42"/>
      <c r="E177" s="42"/>
      <c r="F177" s="42"/>
      <c r="G177" s="42"/>
    </row>
    <row r="178" spans="1:7" ht="13.7" customHeight="1">
      <c r="A178" s="45"/>
      <c r="B178" s="52" t="s">
        <v>51</v>
      </c>
      <c r="C178" s="50" t="s">
        <v>189</v>
      </c>
      <c r="D178" s="60">
        <v>315</v>
      </c>
      <c r="E178" s="60">
        <v>316</v>
      </c>
      <c r="F178" s="60">
        <v>316</v>
      </c>
      <c r="G178" s="42">
        <v>316</v>
      </c>
    </row>
    <row r="179" spans="1:7" ht="9.9499999999999993" customHeight="1">
      <c r="A179" s="45"/>
      <c r="B179" s="52"/>
      <c r="C179" s="50"/>
      <c r="D179" s="43"/>
      <c r="E179" s="42"/>
      <c r="F179" s="43"/>
      <c r="G179" s="43"/>
    </row>
    <row r="180" spans="1:7" ht="25.5">
      <c r="A180" s="45"/>
      <c r="B180" s="90">
        <v>88</v>
      </c>
      <c r="C180" s="50" t="s">
        <v>140</v>
      </c>
      <c r="D180" s="42"/>
      <c r="E180" s="42"/>
      <c r="F180" s="42"/>
      <c r="G180" s="42"/>
    </row>
    <row r="181" spans="1:7" ht="13.7" customHeight="1">
      <c r="A181" s="45"/>
      <c r="B181" s="52" t="s">
        <v>52</v>
      </c>
      <c r="C181" s="50" t="s">
        <v>189</v>
      </c>
      <c r="D181" s="60">
        <f>452+1</f>
        <v>453</v>
      </c>
      <c r="E181" s="60">
        <v>452</v>
      </c>
      <c r="F181" s="60">
        <v>452</v>
      </c>
      <c r="G181" s="42">
        <v>452</v>
      </c>
    </row>
    <row r="182" spans="1:7" ht="13.7" customHeight="1">
      <c r="A182" s="45" t="s">
        <v>6</v>
      </c>
      <c r="B182" s="52">
        <v>61</v>
      </c>
      <c r="C182" s="50" t="s">
        <v>43</v>
      </c>
      <c r="D182" s="98">
        <f t="shared" ref="D182:F182" si="24">SUM(D172:D181)</f>
        <v>5943</v>
      </c>
      <c r="E182" s="98">
        <f t="shared" si="24"/>
        <v>5944</v>
      </c>
      <c r="F182" s="98">
        <f t="shared" si="24"/>
        <v>5944</v>
      </c>
      <c r="G182" s="57">
        <v>5944</v>
      </c>
    </row>
    <row r="183" spans="1:7" ht="13.7" customHeight="1">
      <c r="A183" s="45" t="s">
        <v>6</v>
      </c>
      <c r="B183" s="51">
        <v>5.0529999999999999</v>
      </c>
      <c r="C183" s="47" t="s">
        <v>10</v>
      </c>
      <c r="D183" s="78">
        <f t="shared" ref="D183:F183" si="25">D182+D168</f>
        <v>9594</v>
      </c>
      <c r="E183" s="78">
        <f t="shared" si="25"/>
        <v>9466</v>
      </c>
      <c r="F183" s="78">
        <f t="shared" si="25"/>
        <v>9466</v>
      </c>
      <c r="G183" s="43">
        <v>9466</v>
      </c>
    </row>
    <row r="184" spans="1:7" ht="13.7" customHeight="1">
      <c r="A184" s="45" t="s">
        <v>6</v>
      </c>
      <c r="B184" s="89">
        <v>5</v>
      </c>
      <c r="C184" s="50" t="s">
        <v>68</v>
      </c>
      <c r="D184" s="98">
        <f t="shared" ref="D184:F185" si="26">D183</f>
        <v>9594</v>
      </c>
      <c r="E184" s="98">
        <f t="shared" si="26"/>
        <v>9466</v>
      </c>
      <c r="F184" s="98">
        <f t="shared" si="26"/>
        <v>9466</v>
      </c>
      <c r="G184" s="57">
        <v>9466</v>
      </c>
    </row>
    <row r="185" spans="1:7" ht="13.7" customHeight="1">
      <c r="A185" s="74" t="s">
        <v>6</v>
      </c>
      <c r="B185" s="91">
        <v>2216</v>
      </c>
      <c r="C185" s="92" t="s">
        <v>2</v>
      </c>
      <c r="D185" s="98">
        <f t="shared" si="26"/>
        <v>9594</v>
      </c>
      <c r="E185" s="98">
        <f t="shared" si="26"/>
        <v>9466</v>
      </c>
      <c r="F185" s="98">
        <f t="shared" si="26"/>
        <v>9466</v>
      </c>
      <c r="G185" s="61">
        <v>9466</v>
      </c>
    </row>
    <row r="186" spans="1:7" ht="13.7" customHeight="1">
      <c r="A186" s="93" t="s">
        <v>6</v>
      </c>
      <c r="B186" s="94"/>
      <c r="C186" s="95" t="s">
        <v>7</v>
      </c>
      <c r="D186" s="57">
        <f t="shared" ref="D186:F186" si="27">D160+D185+D51</f>
        <v>491203</v>
      </c>
      <c r="E186" s="98">
        <f t="shared" si="27"/>
        <v>532891</v>
      </c>
      <c r="F186" s="57">
        <f t="shared" si="27"/>
        <v>523983</v>
      </c>
      <c r="G186" s="57">
        <v>590281</v>
      </c>
    </row>
    <row r="187" spans="1:7" ht="12" customHeight="1">
      <c r="A187" s="45"/>
      <c r="B187" s="70"/>
      <c r="C187" s="65"/>
      <c r="D187" s="42"/>
      <c r="E187" s="42"/>
      <c r="F187" s="42"/>
      <c r="G187" s="42"/>
    </row>
    <row r="188" spans="1:7" ht="14.1" customHeight="1">
      <c r="A188" s="45"/>
      <c r="B188" s="70"/>
      <c r="C188" s="65" t="s">
        <v>31</v>
      </c>
      <c r="D188" s="43"/>
      <c r="E188" s="43"/>
      <c r="F188" s="43"/>
      <c r="G188" s="43"/>
    </row>
    <row r="189" spans="1:7" ht="14.1" customHeight="1">
      <c r="A189" s="45" t="s">
        <v>8</v>
      </c>
      <c r="B189" s="155">
        <v>4059</v>
      </c>
      <c r="C189" s="156" t="s">
        <v>373</v>
      </c>
      <c r="D189" s="43"/>
      <c r="E189" s="43"/>
      <c r="F189" s="43"/>
      <c r="G189" s="43"/>
    </row>
    <row r="190" spans="1:7" ht="14.1" customHeight="1">
      <c r="A190" s="74"/>
      <c r="B190" s="172">
        <v>1</v>
      </c>
      <c r="C190" s="169" t="s">
        <v>374</v>
      </c>
      <c r="D190" s="81"/>
      <c r="E190" s="81"/>
      <c r="F190" s="81"/>
      <c r="G190" s="81"/>
    </row>
    <row r="191" spans="1:7" ht="14.1" customHeight="1">
      <c r="A191" s="45"/>
      <c r="B191" s="157">
        <v>1.0509999999999999</v>
      </c>
      <c r="C191" s="47" t="s">
        <v>375</v>
      </c>
      <c r="D191" s="43"/>
      <c r="E191" s="43"/>
      <c r="F191" s="43"/>
      <c r="G191" s="43"/>
    </row>
    <row r="192" spans="1:7" ht="14.1" customHeight="1">
      <c r="A192" s="45"/>
      <c r="B192" s="49">
        <v>34</v>
      </c>
      <c r="C192" s="50" t="s">
        <v>66</v>
      </c>
      <c r="D192" s="42"/>
      <c r="E192" s="42"/>
      <c r="F192" s="42"/>
      <c r="G192" s="42"/>
    </row>
    <row r="193" spans="1:7" ht="25.5">
      <c r="A193" s="45"/>
      <c r="B193" s="49">
        <v>60</v>
      </c>
      <c r="C193" s="50" t="s">
        <v>377</v>
      </c>
      <c r="D193" s="43"/>
      <c r="E193" s="43"/>
      <c r="F193" s="43"/>
      <c r="G193" s="43"/>
    </row>
    <row r="194" spans="1:7" ht="14.1" customHeight="1">
      <c r="A194" s="45"/>
      <c r="B194" s="158" t="s">
        <v>378</v>
      </c>
      <c r="C194" s="159" t="s">
        <v>376</v>
      </c>
      <c r="D194" s="44">
        <v>0</v>
      </c>
      <c r="E194" s="44">
        <v>0</v>
      </c>
      <c r="F194" s="44">
        <v>0</v>
      </c>
      <c r="G194" s="42">
        <v>1500</v>
      </c>
    </row>
    <row r="195" spans="1:7" ht="25.5">
      <c r="A195" s="45" t="s">
        <v>6</v>
      </c>
      <c r="B195" s="49">
        <v>60</v>
      </c>
      <c r="C195" s="50" t="s">
        <v>377</v>
      </c>
      <c r="D195" s="167">
        <f>D194</f>
        <v>0</v>
      </c>
      <c r="E195" s="167">
        <f t="shared" ref="E195:F201" si="28">E194</f>
        <v>0</v>
      </c>
      <c r="F195" s="167">
        <f t="shared" si="28"/>
        <v>0</v>
      </c>
      <c r="G195" s="88">
        <v>1500</v>
      </c>
    </row>
    <row r="196" spans="1:7" ht="14.1" customHeight="1">
      <c r="A196" s="45"/>
      <c r="B196" s="49"/>
      <c r="C196" s="50"/>
      <c r="D196" s="167"/>
      <c r="E196" s="167"/>
      <c r="F196" s="167"/>
      <c r="G196" s="88"/>
    </row>
    <row r="197" spans="1:7" ht="27.95" customHeight="1">
      <c r="A197" s="45"/>
      <c r="B197" s="49">
        <v>61</v>
      </c>
      <c r="C197" s="50" t="s">
        <v>397</v>
      </c>
      <c r="D197" s="31"/>
      <c r="E197" s="31"/>
      <c r="F197" s="31"/>
      <c r="G197" s="43"/>
    </row>
    <row r="198" spans="1:7" ht="14.1" customHeight="1">
      <c r="A198" s="45"/>
      <c r="B198" s="158" t="s">
        <v>380</v>
      </c>
      <c r="C198" s="159" t="s">
        <v>376</v>
      </c>
      <c r="D198" s="44">
        <v>0</v>
      </c>
      <c r="E198" s="44">
        <v>0</v>
      </c>
      <c r="F198" s="44">
        <v>0</v>
      </c>
      <c r="G198" s="42">
        <v>1000</v>
      </c>
    </row>
    <row r="199" spans="1:7" ht="27.95" customHeight="1">
      <c r="A199" s="45" t="s">
        <v>6</v>
      </c>
      <c r="B199" s="49">
        <v>61</v>
      </c>
      <c r="C199" s="50" t="s">
        <v>397</v>
      </c>
      <c r="D199" s="167">
        <f>D198</f>
        <v>0</v>
      </c>
      <c r="E199" s="167">
        <f t="shared" ref="E199" si="29">E198</f>
        <v>0</v>
      </c>
      <c r="F199" s="167">
        <f t="shared" ref="F199" si="30">F198</f>
        <v>0</v>
      </c>
      <c r="G199" s="88">
        <v>1000</v>
      </c>
    </row>
    <row r="200" spans="1:7" ht="14.1" customHeight="1">
      <c r="A200" s="45" t="s">
        <v>6</v>
      </c>
      <c r="B200" s="49">
        <v>34</v>
      </c>
      <c r="C200" s="50" t="s">
        <v>66</v>
      </c>
      <c r="D200" s="168">
        <f>D195+D199</f>
        <v>0</v>
      </c>
      <c r="E200" s="168">
        <f t="shared" ref="E200:F200" si="31">E195+E199</f>
        <v>0</v>
      </c>
      <c r="F200" s="168">
        <f t="shared" si="31"/>
        <v>0</v>
      </c>
      <c r="G200" s="57">
        <v>2500</v>
      </c>
    </row>
    <row r="201" spans="1:7" ht="14.1" customHeight="1">
      <c r="A201" s="45" t="s">
        <v>6</v>
      </c>
      <c r="B201" s="157">
        <v>1.0509999999999999</v>
      </c>
      <c r="C201" s="47" t="s">
        <v>375</v>
      </c>
      <c r="D201" s="168">
        <f>D200</f>
        <v>0</v>
      </c>
      <c r="E201" s="168">
        <f t="shared" si="28"/>
        <v>0</v>
      </c>
      <c r="F201" s="168">
        <f t="shared" si="28"/>
        <v>0</v>
      </c>
      <c r="G201" s="57">
        <v>2500</v>
      </c>
    </row>
    <row r="202" spans="1:7" ht="14.1" customHeight="1">
      <c r="A202" s="45" t="s">
        <v>6</v>
      </c>
      <c r="B202" s="166">
        <v>1</v>
      </c>
      <c r="C202" s="50" t="s">
        <v>374</v>
      </c>
      <c r="D202" s="168">
        <f>D201</f>
        <v>0</v>
      </c>
      <c r="E202" s="168">
        <f t="shared" ref="E202:F203" si="32">E201</f>
        <v>0</v>
      </c>
      <c r="F202" s="168">
        <f t="shared" si="32"/>
        <v>0</v>
      </c>
      <c r="G202" s="57">
        <v>2500</v>
      </c>
    </row>
    <row r="203" spans="1:7" ht="14.1" customHeight="1">
      <c r="A203" s="45" t="s">
        <v>6</v>
      </c>
      <c r="B203" s="155">
        <v>4059</v>
      </c>
      <c r="C203" s="156" t="s">
        <v>373</v>
      </c>
      <c r="D203" s="168">
        <f>D202</f>
        <v>0</v>
      </c>
      <c r="E203" s="168">
        <f t="shared" si="32"/>
        <v>0</v>
      </c>
      <c r="F203" s="168">
        <f t="shared" si="32"/>
        <v>0</v>
      </c>
      <c r="G203" s="57">
        <v>2500</v>
      </c>
    </row>
    <row r="204" spans="1:7" ht="14.1" customHeight="1">
      <c r="A204" s="45"/>
      <c r="B204" s="70"/>
      <c r="C204" s="65"/>
      <c r="D204" s="43"/>
      <c r="E204" s="43"/>
      <c r="F204" s="43"/>
      <c r="G204" s="43"/>
    </row>
    <row r="205" spans="1:7" ht="15" customHeight="1">
      <c r="A205" s="45" t="s">
        <v>8</v>
      </c>
      <c r="B205" s="64">
        <v>4215</v>
      </c>
      <c r="C205" s="65" t="s">
        <v>3</v>
      </c>
      <c r="D205" s="66"/>
      <c r="E205" s="66"/>
      <c r="F205" s="66"/>
      <c r="G205" s="66"/>
    </row>
    <row r="206" spans="1:7" ht="13.7" customHeight="1">
      <c r="A206" s="45"/>
      <c r="B206" s="67">
        <v>1</v>
      </c>
      <c r="C206" s="68" t="s">
        <v>30</v>
      </c>
      <c r="D206" s="66"/>
      <c r="E206" s="66"/>
      <c r="F206" s="66"/>
      <c r="G206" s="66"/>
    </row>
    <row r="207" spans="1:7" ht="13.9" customHeight="1">
      <c r="A207" s="45"/>
      <c r="B207" s="51">
        <v>1.101</v>
      </c>
      <c r="C207" s="65" t="s">
        <v>32</v>
      </c>
      <c r="D207" s="66"/>
      <c r="E207" s="66"/>
      <c r="F207" s="66"/>
      <c r="G207" s="66"/>
    </row>
    <row r="208" spans="1:7" ht="13.9" customHeight="1">
      <c r="A208" s="45"/>
      <c r="B208" s="67">
        <v>45</v>
      </c>
      <c r="C208" s="68" t="s">
        <v>128</v>
      </c>
      <c r="D208" s="76"/>
      <c r="E208" s="76"/>
      <c r="F208" s="76"/>
      <c r="G208" s="76"/>
    </row>
    <row r="209" spans="1:7" ht="39.950000000000003" customHeight="1">
      <c r="A209" s="45"/>
      <c r="B209" s="67">
        <v>60</v>
      </c>
      <c r="C209" s="68" t="s">
        <v>317</v>
      </c>
      <c r="D209" s="66"/>
      <c r="E209" s="66"/>
      <c r="F209" s="66"/>
      <c r="G209" s="66"/>
    </row>
    <row r="210" spans="1:7" ht="13.9" customHeight="1">
      <c r="A210" s="45"/>
      <c r="B210" s="67" t="s">
        <v>244</v>
      </c>
      <c r="C210" s="68" t="s">
        <v>240</v>
      </c>
      <c r="D210" s="82">
        <v>0</v>
      </c>
      <c r="E210" s="114">
        <v>10422</v>
      </c>
      <c r="F210" s="114">
        <v>10422</v>
      </c>
      <c r="G210" s="59">
        <v>0</v>
      </c>
    </row>
    <row r="211" spans="1:7" ht="39.950000000000003" customHeight="1">
      <c r="A211" s="45" t="s">
        <v>6</v>
      </c>
      <c r="B211" s="67">
        <v>60</v>
      </c>
      <c r="C211" s="68" t="s">
        <v>317</v>
      </c>
      <c r="D211" s="82">
        <f t="shared" ref="D211:F211" si="33">D210</f>
        <v>0</v>
      </c>
      <c r="E211" s="114">
        <f t="shared" si="33"/>
        <v>10422</v>
      </c>
      <c r="F211" s="114">
        <f t="shared" si="33"/>
        <v>10422</v>
      </c>
      <c r="G211" s="82">
        <v>0</v>
      </c>
    </row>
    <row r="212" spans="1:7">
      <c r="A212" s="45"/>
      <c r="B212" s="67"/>
      <c r="C212" s="68"/>
      <c r="D212" s="76"/>
      <c r="E212" s="76"/>
      <c r="F212" s="76"/>
      <c r="G212" s="76"/>
    </row>
    <row r="213" spans="1:7" ht="27.95" customHeight="1">
      <c r="A213" s="45"/>
      <c r="B213" s="67">
        <v>61</v>
      </c>
      <c r="C213" s="68" t="s">
        <v>316</v>
      </c>
      <c r="D213" s="66"/>
      <c r="E213" s="66"/>
      <c r="F213" s="66"/>
      <c r="G213" s="66"/>
    </row>
    <row r="214" spans="1:7" ht="13.9" customHeight="1">
      <c r="A214" s="45"/>
      <c r="B214" s="67" t="s">
        <v>247</v>
      </c>
      <c r="C214" s="68" t="s">
        <v>240</v>
      </c>
      <c r="D214" s="82">
        <v>0</v>
      </c>
      <c r="E214" s="114">
        <v>13176</v>
      </c>
      <c r="F214" s="114">
        <v>13176</v>
      </c>
      <c r="G214" s="59">
        <v>0</v>
      </c>
    </row>
    <row r="215" spans="1:7" ht="27.95" customHeight="1">
      <c r="A215" s="45" t="s">
        <v>6</v>
      </c>
      <c r="B215" s="67">
        <v>61</v>
      </c>
      <c r="C215" s="68" t="s">
        <v>316</v>
      </c>
      <c r="D215" s="82">
        <f t="shared" ref="D215:F215" si="34">D214</f>
        <v>0</v>
      </c>
      <c r="E215" s="114">
        <f t="shared" si="34"/>
        <v>13176</v>
      </c>
      <c r="F215" s="114">
        <f t="shared" si="34"/>
        <v>13176</v>
      </c>
      <c r="G215" s="82">
        <v>0</v>
      </c>
    </row>
    <row r="216" spans="1:7">
      <c r="A216" s="45"/>
      <c r="B216" s="67"/>
      <c r="C216" s="68"/>
      <c r="D216" s="76"/>
      <c r="E216" s="76"/>
      <c r="F216" s="76"/>
      <c r="G216" s="76"/>
    </row>
    <row r="217" spans="1:7" ht="27.95" customHeight="1">
      <c r="A217" s="45"/>
      <c r="B217" s="67">
        <v>62</v>
      </c>
      <c r="C217" s="68" t="s">
        <v>249</v>
      </c>
      <c r="D217" s="66"/>
      <c r="E217" s="66"/>
      <c r="F217" s="66"/>
      <c r="G217" s="66"/>
    </row>
    <row r="218" spans="1:7" ht="13.9" customHeight="1">
      <c r="A218" s="45"/>
      <c r="B218" s="67" t="s">
        <v>250</v>
      </c>
      <c r="C218" s="68" t="s">
        <v>240</v>
      </c>
      <c r="D218" s="82">
        <v>0</v>
      </c>
      <c r="E218" s="114">
        <v>4049</v>
      </c>
      <c r="F218" s="114">
        <v>4049</v>
      </c>
      <c r="G218" s="59">
        <v>0</v>
      </c>
    </row>
    <row r="219" spans="1:7" ht="27.95" customHeight="1">
      <c r="A219" s="45" t="s">
        <v>6</v>
      </c>
      <c r="B219" s="67">
        <v>62</v>
      </c>
      <c r="C219" s="68" t="s">
        <v>249</v>
      </c>
      <c r="D219" s="82">
        <f t="shared" ref="D219:F219" si="35">D218</f>
        <v>0</v>
      </c>
      <c r="E219" s="114">
        <f t="shared" si="35"/>
        <v>4049</v>
      </c>
      <c r="F219" s="114">
        <f t="shared" si="35"/>
        <v>4049</v>
      </c>
      <c r="G219" s="82">
        <v>0</v>
      </c>
    </row>
    <row r="220" spans="1:7">
      <c r="A220" s="45"/>
      <c r="B220" s="67"/>
      <c r="C220" s="68"/>
      <c r="D220" s="76"/>
      <c r="E220" s="76"/>
      <c r="F220" s="76"/>
      <c r="G220" s="76"/>
    </row>
    <row r="221" spans="1:7" ht="25.5">
      <c r="A221" s="45"/>
      <c r="B221" s="67">
        <v>63</v>
      </c>
      <c r="C221" s="68" t="s">
        <v>254</v>
      </c>
      <c r="D221" s="66"/>
      <c r="E221" s="66"/>
      <c r="F221" s="66"/>
      <c r="G221" s="66"/>
    </row>
    <row r="222" spans="1:7" ht="13.9" customHeight="1">
      <c r="A222" s="45"/>
      <c r="B222" s="67" t="s">
        <v>255</v>
      </c>
      <c r="C222" s="68" t="s">
        <v>240</v>
      </c>
      <c r="D222" s="82">
        <v>0</v>
      </c>
      <c r="E222" s="114">
        <v>3147</v>
      </c>
      <c r="F222" s="114">
        <v>3147</v>
      </c>
      <c r="G222" s="59">
        <v>0</v>
      </c>
    </row>
    <row r="223" spans="1:7" ht="25.5">
      <c r="A223" s="45" t="s">
        <v>6</v>
      </c>
      <c r="B223" s="67">
        <v>63</v>
      </c>
      <c r="C223" s="68" t="s">
        <v>254</v>
      </c>
      <c r="D223" s="82">
        <f t="shared" ref="D223:F223" si="36">D222</f>
        <v>0</v>
      </c>
      <c r="E223" s="114">
        <f t="shared" si="36"/>
        <v>3147</v>
      </c>
      <c r="F223" s="114">
        <f t="shared" si="36"/>
        <v>3147</v>
      </c>
      <c r="G223" s="82">
        <v>0</v>
      </c>
    </row>
    <row r="224" spans="1:7">
      <c r="A224" s="45"/>
      <c r="B224" s="67"/>
      <c r="C224" s="68"/>
      <c r="D224" s="76"/>
      <c r="E224" s="76"/>
      <c r="F224" s="76"/>
      <c r="G224" s="76"/>
    </row>
    <row r="225" spans="1:7" ht="25.5">
      <c r="A225" s="74"/>
      <c r="B225" s="108">
        <v>64</v>
      </c>
      <c r="C225" s="75" t="s">
        <v>258</v>
      </c>
      <c r="D225" s="83"/>
      <c r="E225" s="83"/>
      <c r="F225" s="83"/>
      <c r="G225" s="83"/>
    </row>
    <row r="226" spans="1:7" ht="13.9" customHeight="1">
      <c r="A226" s="45"/>
      <c r="B226" s="67" t="s">
        <v>259</v>
      </c>
      <c r="C226" s="68" t="s">
        <v>240</v>
      </c>
      <c r="D226" s="82">
        <v>0</v>
      </c>
      <c r="E226" s="114">
        <v>5500</v>
      </c>
      <c r="F226" s="114">
        <v>5500</v>
      </c>
      <c r="G226" s="87">
        <v>312</v>
      </c>
    </row>
    <row r="227" spans="1:7" ht="25.5">
      <c r="A227" s="45" t="s">
        <v>6</v>
      </c>
      <c r="B227" s="67">
        <v>64</v>
      </c>
      <c r="C227" s="68" t="s">
        <v>258</v>
      </c>
      <c r="D227" s="82">
        <f t="shared" ref="D227:F227" si="37">D226</f>
        <v>0</v>
      </c>
      <c r="E227" s="114">
        <f t="shared" si="37"/>
        <v>5500</v>
      </c>
      <c r="F227" s="114">
        <f t="shared" si="37"/>
        <v>5500</v>
      </c>
      <c r="G227" s="114">
        <v>312</v>
      </c>
    </row>
    <row r="228" spans="1:7">
      <c r="A228" s="45"/>
      <c r="B228" s="67"/>
      <c r="C228" s="68"/>
      <c r="D228" s="76"/>
      <c r="E228" s="76"/>
      <c r="F228" s="76"/>
      <c r="G228" s="76"/>
    </row>
    <row r="229" spans="1:7" ht="15" customHeight="1">
      <c r="A229" s="45"/>
      <c r="B229" s="67">
        <v>65</v>
      </c>
      <c r="C229" s="68" t="s">
        <v>318</v>
      </c>
      <c r="D229" s="66"/>
      <c r="E229" s="66"/>
      <c r="F229" s="66"/>
      <c r="G229" s="66"/>
    </row>
    <row r="230" spans="1:7" ht="15" customHeight="1">
      <c r="A230" s="45"/>
      <c r="B230" s="67" t="s">
        <v>261</v>
      </c>
      <c r="C230" s="68" t="s">
        <v>240</v>
      </c>
      <c r="D230" s="82">
        <v>0</v>
      </c>
      <c r="E230" s="114">
        <v>10000</v>
      </c>
      <c r="F230" s="114">
        <v>10000</v>
      </c>
      <c r="G230" s="87">
        <v>5810</v>
      </c>
    </row>
    <row r="231" spans="1:7" ht="15" customHeight="1">
      <c r="A231" s="45" t="s">
        <v>6</v>
      </c>
      <c r="B231" s="67">
        <v>65</v>
      </c>
      <c r="C231" s="68" t="s">
        <v>318</v>
      </c>
      <c r="D231" s="82">
        <f t="shared" ref="D231:F231" si="38">D230</f>
        <v>0</v>
      </c>
      <c r="E231" s="114">
        <f t="shared" si="38"/>
        <v>10000</v>
      </c>
      <c r="F231" s="114">
        <f t="shared" si="38"/>
        <v>10000</v>
      </c>
      <c r="G231" s="114">
        <v>5810</v>
      </c>
    </row>
    <row r="232" spans="1:7">
      <c r="A232" s="45"/>
      <c r="B232" s="67"/>
      <c r="C232" s="68"/>
      <c r="D232" s="76"/>
      <c r="E232" s="76"/>
      <c r="F232" s="76"/>
      <c r="G232" s="76"/>
    </row>
    <row r="233" spans="1:7" ht="28.9" customHeight="1">
      <c r="A233" s="45"/>
      <c r="B233" s="67">
        <v>66</v>
      </c>
      <c r="C233" s="68" t="s">
        <v>260</v>
      </c>
      <c r="D233" s="66"/>
      <c r="E233" s="66"/>
      <c r="F233" s="66"/>
      <c r="G233" s="66"/>
    </row>
    <row r="234" spans="1:7" ht="13.9" customHeight="1">
      <c r="A234" s="45"/>
      <c r="B234" s="67" t="s">
        <v>262</v>
      </c>
      <c r="C234" s="68" t="s">
        <v>240</v>
      </c>
      <c r="D234" s="82">
        <v>0</v>
      </c>
      <c r="E234" s="114">
        <v>10000</v>
      </c>
      <c r="F234" s="114">
        <v>10000</v>
      </c>
      <c r="G234" s="87">
        <v>4652</v>
      </c>
    </row>
    <row r="235" spans="1:7" ht="29.45" customHeight="1">
      <c r="A235" s="45" t="s">
        <v>6</v>
      </c>
      <c r="B235" s="67">
        <v>66</v>
      </c>
      <c r="C235" s="68" t="s">
        <v>260</v>
      </c>
      <c r="D235" s="82">
        <f t="shared" ref="D235:F235" si="39">D234</f>
        <v>0</v>
      </c>
      <c r="E235" s="114">
        <f t="shared" si="39"/>
        <v>10000</v>
      </c>
      <c r="F235" s="114">
        <f t="shared" si="39"/>
        <v>10000</v>
      </c>
      <c r="G235" s="114">
        <v>4652</v>
      </c>
    </row>
    <row r="236" spans="1:7">
      <c r="A236" s="45"/>
      <c r="B236" s="67"/>
      <c r="C236" s="68"/>
      <c r="D236" s="76"/>
      <c r="E236" s="76"/>
      <c r="F236" s="76"/>
      <c r="G236" s="76"/>
    </row>
    <row r="237" spans="1:7" ht="28.9" customHeight="1">
      <c r="A237" s="45"/>
      <c r="B237" s="67">
        <v>67</v>
      </c>
      <c r="C237" s="68" t="s">
        <v>265</v>
      </c>
      <c r="D237" s="66"/>
      <c r="E237" s="66"/>
      <c r="F237" s="66"/>
      <c r="G237" s="66"/>
    </row>
    <row r="238" spans="1:7">
      <c r="A238" s="45"/>
      <c r="B238" s="67" t="s">
        <v>264</v>
      </c>
      <c r="C238" s="68" t="s">
        <v>240</v>
      </c>
      <c r="D238" s="82">
        <v>0</v>
      </c>
      <c r="E238" s="114">
        <v>14400</v>
      </c>
      <c r="F238" s="114">
        <f>14400+2000</f>
        <v>16400</v>
      </c>
      <c r="G238" s="87">
        <v>1000</v>
      </c>
    </row>
    <row r="239" spans="1:7" ht="29.45" customHeight="1">
      <c r="A239" s="45" t="s">
        <v>6</v>
      </c>
      <c r="B239" s="67">
        <v>67</v>
      </c>
      <c r="C239" s="68" t="s">
        <v>263</v>
      </c>
      <c r="D239" s="82">
        <f t="shared" ref="D239:F239" si="40">D238</f>
        <v>0</v>
      </c>
      <c r="E239" s="114">
        <f t="shared" si="40"/>
        <v>14400</v>
      </c>
      <c r="F239" s="114">
        <f t="shared" si="40"/>
        <v>16400</v>
      </c>
      <c r="G239" s="114">
        <v>1000</v>
      </c>
    </row>
    <row r="240" spans="1:7">
      <c r="A240" s="45"/>
      <c r="B240" s="67"/>
      <c r="C240" s="68"/>
      <c r="D240" s="76"/>
      <c r="E240" s="76"/>
      <c r="F240" s="76"/>
      <c r="G240" s="76"/>
    </row>
    <row r="241" spans="1:7" ht="25.5">
      <c r="A241" s="45"/>
      <c r="B241" s="67">
        <v>68</v>
      </c>
      <c r="C241" s="68" t="s">
        <v>319</v>
      </c>
      <c r="D241" s="66"/>
      <c r="E241" s="66"/>
      <c r="F241" s="66"/>
      <c r="G241" s="66"/>
    </row>
    <row r="242" spans="1:7" ht="13.9" customHeight="1">
      <c r="A242" s="45"/>
      <c r="B242" s="67" t="s">
        <v>266</v>
      </c>
      <c r="C242" s="68" t="s">
        <v>240</v>
      </c>
      <c r="D242" s="82">
        <v>0</v>
      </c>
      <c r="E242" s="114">
        <v>12599</v>
      </c>
      <c r="F242" s="114">
        <v>12599</v>
      </c>
      <c r="G242" s="87">
        <v>2928</v>
      </c>
    </row>
    <row r="243" spans="1:7" ht="29.45" customHeight="1">
      <c r="A243" s="45" t="s">
        <v>6</v>
      </c>
      <c r="B243" s="67">
        <v>68</v>
      </c>
      <c r="C243" s="68" t="s">
        <v>319</v>
      </c>
      <c r="D243" s="82">
        <f t="shared" ref="D243:F243" si="41">D242</f>
        <v>0</v>
      </c>
      <c r="E243" s="114">
        <f t="shared" si="41"/>
        <v>12599</v>
      </c>
      <c r="F243" s="114">
        <f t="shared" si="41"/>
        <v>12599</v>
      </c>
      <c r="G243" s="114">
        <v>2928</v>
      </c>
    </row>
    <row r="244" spans="1:7">
      <c r="A244" s="45"/>
      <c r="B244" s="67"/>
      <c r="C244" s="68"/>
      <c r="D244" s="76"/>
      <c r="E244" s="76"/>
      <c r="F244" s="76"/>
      <c r="G244" s="76"/>
    </row>
    <row r="245" spans="1:7" ht="28.9" customHeight="1">
      <c r="A245" s="45"/>
      <c r="B245" s="67">
        <v>69</v>
      </c>
      <c r="C245" s="68" t="s">
        <v>320</v>
      </c>
      <c r="D245" s="66"/>
      <c r="E245" s="66"/>
      <c r="F245" s="66"/>
      <c r="G245" s="66"/>
    </row>
    <row r="246" spans="1:7" ht="13.9" customHeight="1">
      <c r="A246" s="45"/>
      <c r="B246" s="67" t="s">
        <v>267</v>
      </c>
      <c r="C246" s="68" t="s">
        <v>240</v>
      </c>
      <c r="D246" s="82">
        <v>0</v>
      </c>
      <c r="E246" s="114">
        <v>10000</v>
      </c>
      <c r="F246" s="114">
        <v>10000</v>
      </c>
      <c r="G246" s="87">
        <v>10000</v>
      </c>
    </row>
    <row r="247" spans="1:7" ht="29.45" customHeight="1">
      <c r="A247" s="45" t="s">
        <v>6</v>
      </c>
      <c r="B247" s="67">
        <v>69</v>
      </c>
      <c r="C247" s="68" t="s">
        <v>320</v>
      </c>
      <c r="D247" s="82">
        <f t="shared" ref="D247:F247" si="42">D246</f>
        <v>0</v>
      </c>
      <c r="E247" s="114">
        <f t="shared" si="42"/>
        <v>10000</v>
      </c>
      <c r="F247" s="114">
        <f t="shared" si="42"/>
        <v>10000</v>
      </c>
      <c r="G247" s="114">
        <v>10000</v>
      </c>
    </row>
    <row r="248" spans="1:7">
      <c r="A248" s="45"/>
      <c r="B248" s="67"/>
      <c r="C248" s="68"/>
      <c r="D248" s="76"/>
      <c r="E248" s="76"/>
      <c r="F248" s="76"/>
      <c r="G248" s="76"/>
    </row>
    <row r="249" spans="1:7" ht="25.5">
      <c r="A249" s="45"/>
      <c r="B249" s="67">
        <v>70</v>
      </c>
      <c r="C249" s="68" t="s">
        <v>343</v>
      </c>
      <c r="D249" s="66"/>
      <c r="E249" s="66"/>
      <c r="F249" s="66"/>
      <c r="G249" s="66"/>
    </row>
    <row r="250" spans="1:7" ht="13.9" customHeight="1">
      <c r="A250" s="45"/>
      <c r="B250" s="67" t="s">
        <v>268</v>
      </c>
      <c r="C250" s="68" t="s">
        <v>240</v>
      </c>
      <c r="D250" s="82">
        <v>0</v>
      </c>
      <c r="E250" s="114">
        <v>10000</v>
      </c>
      <c r="F250" s="114">
        <v>10000</v>
      </c>
      <c r="G250" s="59">
        <v>0</v>
      </c>
    </row>
    <row r="251" spans="1:7" ht="25.5">
      <c r="A251" s="45" t="s">
        <v>6</v>
      </c>
      <c r="B251" s="67">
        <v>70</v>
      </c>
      <c r="C251" s="68" t="s">
        <v>343</v>
      </c>
      <c r="D251" s="82">
        <f t="shared" ref="D251:F251" si="43">D250</f>
        <v>0</v>
      </c>
      <c r="E251" s="114">
        <f t="shared" si="43"/>
        <v>10000</v>
      </c>
      <c r="F251" s="114">
        <f t="shared" si="43"/>
        <v>10000</v>
      </c>
      <c r="G251" s="82">
        <v>0</v>
      </c>
    </row>
    <row r="252" spans="1:7">
      <c r="A252" s="45"/>
      <c r="B252" s="67"/>
      <c r="C252" s="68"/>
      <c r="D252" s="76"/>
      <c r="E252" s="76"/>
      <c r="F252" s="76"/>
      <c r="G252" s="76"/>
    </row>
    <row r="253" spans="1:7" ht="25.5">
      <c r="A253" s="45"/>
      <c r="B253" s="67">
        <v>71</v>
      </c>
      <c r="C253" s="68" t="s">
        <v>324</v>
      </c>
      <c r="D253" s="76"/>
      <c r="E253" s="76"/>
      <c r="F253" s="76"/>
      <c r="G253" s="76"/>
    </row>
    <row r="254" spans="1:7">
      <c r="A254" s="45"/>
      <c r="B254" s="67" t="s">
        <v>290</v>
      </c>
      <c r="C254" s="68" t="s">
        <v>240</v>
      </c>
      <c r="D254" s="82">
        <v>0</v>
      </c>
      <c r="E254" s="114">
        <v>2500</v>
      </c>
      <c r="F254" s="114">
        <v>2500</v>
      </c>
      <c r="G254" s="59">
        <v>0</v>
      </c>
    </row>
    <row r="255" spans="1:7" ht="25.5">
      <c r="A255" s="45" t="s">
        <v>6</v>
      </c>
      <c r="B255" s="67">
        <v>71</v>
      </c>
      <c r="C255" s="68" t="s">
        <v>324</v>
      </c>
      <c r="D255" s="82">
        <f t="shared" ref="D255:F255" si="44">D254</f>
        <v>0</v>
      </c>
      <c r="E255" s="114">
        <f t="shared" si="44"/>
        <v>2500</v>
      </c>
      <c r="F255" s="114">
        <f t="shared" si="44"/>
        <v>2500</v>
      </c>
      <c r="G255" s="82">
        <v>0</v>
      </c>
    </row>
    <row r="256" spans="1:7">
      <c r="A256" s="45"/>
      <c r="B256" s="67"/>
      <c r="C256" s="68"/>
      <c r="D256" s="76"/>
      <c r="E256" s="76"/>
      <c r="F256" s="76"/>
      <c r="G256" s="76"/>
    </row>
    <row r="257" spans="1:7" ht="25.5">
      <c r="A257" s="45"/>
      <c r="B257" s="67">
        <v>72</v>
      </c>
      <c r="C257" s="68" t="s">
        <v>118</v>
      </c>
      <c r="D257" s="76"/>
      <c r="E257" s="76"/>
      <c r="F257" s="76"/>
      <c r="G257" s="76"/>
    </row>
    <row r="258" spans="1:7">
      <c r="A258" s="45"/>
      <c r="B258" s="67" t="s">
        <v>328</v>
      </c>
      <c r="C258" s="68" t="s">
        <v>240</v>
      </c>
      <c r="D258" s="82">
        <v>0</v>
      </c>
      <c r="E258" s="114">
        <v>3000</v>
      </c>
      <c r="F258" s="114">
        <v>3000</v>
      </c>
      <c r="G258" s="87">
        <v>2197</v>
      </c>
    </row>
    <row r="259" spans="1:7" ht="25.5">
      <c r="A259" s="74" t="s">
        <v>6</v>
      </c>
      <c r="B259" s="108">
        <v>72</v>
      </c>
      <c r="C259" s="75" t="s">
        <v>118</v>
      </c>
      <c r="D259" s="82">
        <f t="shared" ref="D259:F259" si="45">D258</f>
        <v>0</v>
      </c>
      <c r="E259" s="114">
        <f t="shared" si="45"/>
        <v>3000</v>
      </c>
      <c r="F259" s="114">
        <f t="shared" si="45"/>
        <v>3000</v>
      </c>
      <c r="G259" s="114">
        <v>2197</v>
      </c>
    </row>
    <row r="260" spans="1:7">
      <c r="A260" s="45"/>
      <c r="B260" s="67"/>
      <c r="C260" s="68"/>
      <c r="D260" s="76"/>
      <c r="E260" s="76"/>
      <c r="F260" s="76"/>
      <c r="G260" s="76"/>
    </row>
    <row r="261" spans="1:7" ht="27.95" customHeight="1">
      <c r="A261" s="45"/>
      <c r="B261" s="67">
        <v>73</v>
      </c>
      <c r="C261" s="68" t="s">
        <v>181</v>
      </c>
      <c r="D261" s="76"/>
      <c r="E261" s="76"/>
      <c r="F261" s="76"/>
      <c r="G261" s="76"/>
    </row>
    <row r="262" spans="1:7">
      <c r="A262" s="45"/>
      <c r="B262" s="67" t="s">
        <v>291</v>
      </c>
      <c r="C262" s="68" t="s">
        <v>240</v>
      </c>
      <c r="D262" s="82">
        <v>0</v>
      </c>
      <c r="E262" s="114">
        <v>800</v>
      </c>
      <c r="F262" s="114">
        <v>800</v>
      </c>
      <c r="G262" s="59">
        <v>0</v>
      </c>
    </row>
    <row r="263" spans="1:7" ht="27.95" customHeight="1">
      <c r="A263" s="45" t="s">
        <v>6</v>
      </c>
      <c r="B263" s="67">
        <v>73</v>
      </c>
      <c r="C263" s="68" t="s">
        <v>181</v>
      </c>
      <c r="D263" s="82">
        <f t="shared" ref="D263:F263" si="46">D262</f>
        <v>0</v>
      </c>
      <c r="E263" s="114">
        <f t="shared" si="46"/>
        <v>800</v>
      </c>
      <c r="F263" s="114">
        <f t="shared" si="46"/>
        <v>800</v>
      </c>
      <c r="G263" s="82">
        <v>0</v>
      </c>
    </row>
    <row r="264" spans="1:7" ht="9.9499999999999993" customHeight="1">
      <c r="A264" s="45"/>
      <c r="B264" s="67"/>
      <c r="C264" s="68"/>
      <c r="D264" s="76"/>
      <c r="E264" s="76"/>
      <c r="F264" s="76"/>
      <c r="G264" s="76"/>
    </row>
    <row r="265" spans="1:7" ht="39.950000000000003" customHeight="1">
      <c r="A265" s="45"/>
      <c r="B265" s="67">
        <v>74</v>
      </c>
      <c r="C265" s="68" t="s">
        <v>323</v>
      </c>
      <c r="D265" s="76"/>
      <c r="E265" s="76"/>
      <c r="F265" s="76"/>
      <c r="G265" s="76"/>
    </row>
    <row r="266" spans="1:7">
      <c r="A266" s="45"/>
      <c r="B266" s="67" t="s">
        <v>292</v>
      </c>
      <c r="C266" s="68" t="s">
        <v>240</v>
      </c>
      <c r="D266" s="82">
        <v>0</v>
      </c>
      <c r="E266" s="114">
        <v>2000</v>
      </c>
      <c r="F266" s="114">
        <v>2000</v>
      </c>
      <c r="G266" s="59">
        <v>0</v>
      </c>
    </row>
    <row r="267" spans="1:7" ht="39.950000000000003" customHeight="1">
      <c r="A267" s="45" t="s">
        <v>6</v>
      </c>
      <c r="B267" s="67">
        <v>74</v>
      </c>
      <c r="C267" s="68" t="s">
        <v>323</v>
      </c>
      <c r="D267" s="82">
        <f t="shared" ref="D267:F267" si="47">D266</f>
        <v>0</v>
      </c>
      <c r="E267" s="114">
        <f t="shared" si="47"/>
        <v>2000</v>
      </c>
      <c r="F267" s="114">
        <f t="shared" si="47"/>
        <v>2000</v>
      </c>
      <c r="G267" s="82">
        <v>0</v>
      </c>
    </row>
    <row r="268" spans="1:7" ht="9.9499999999999993" customHeight="1">
      <c r="A268" s="45"/>
      <c r="B268" s="67"/>
      <c r="C268" s="116"/>
      <c r="D268" s="76"/>
      <c r="E268" s="76"/>
      <c r="F268" s="76"/>
      <c r="G268" s="76"/>
    </row>
    <row r="269" spans="1:7" ht="27.95" customHeight="1">
      <c r="A269" s="45"/>
      <c r="B269" s="67">
        <v>75</v>
      </c>
      <c r="C269" s="68" t="s">
        <v>293</v>
      </c>
      <c r="D269" s="76"/>
      <c r="E269" s="76"/>
      <c r="F269" s="76"/>
      <c r="G269" s="76"/>
    </row>
    <row r="270" spans="1:7">
      <c r="A270" s="45"/>
      <c r="B270" s="67" t="s">
        <v>294</v>
      </c>
      <c r="C270" s="68" t="s">
        <v>240</v>
      </c>
      <c r="D270" s="82">
        <v>0</v>
      </c>
      <c r="E270" s="114">
        <v>5000</v>
      </c>
      <c r="F270" s="114">
        <v>5000</v>
      </c>
      <c r="G270" s="59">
        <v>0</v>
      </c>
    </row>
    <row r="271" spans="1:7" ht="27.95" customHeight="1">
      <c r="A271" s="45" t="s">
        <v>6</v>
      </c>
      <c r="B271" s="67">
        <v>75</v>
      </c>
      <c r="C271" s="68" t="s">
        <v>293</v>
      </c>
      <c r="D271" s="82">
        <f t="shared" ref="D271:F271" si="48">D270</f>
        <v>0</v>
      </c>
      <c r="E271" s="114">
        <f t="shared" si="48"/>
        <v>5000</v>
      </c>
      <c r="F271" s="114">
        <f t="shared" si="48"/>
        <v>5000</v>
      </c>
      <c r="G271" s="82">
        <v>0</v>
      </c>
    </row>
    <row r="272" spans="1:7" ht="9.9499999999999993" customHeight="1">
      <c r="A272" s="45"/>
      <c r="B272" s="67"/>
      <c r="C272" s="68"/>
      <c r="D272" s="76"/>
      <c r="E272" s="76"/>
      <c r="F272" s="76"/>
      <c r="G272" s="76"/>
    </row>
    <row r="273" spans="1:7" ht="25.5">
      <c r="A273" s="45"/>
      <c r="B273" s="67">
        <v>76</v>
      </c>
      <c r="C273" s="68" t="s">
        <v>295</v>
      </c>
      <c r="D273" s="76"/>
      <c r="E273" s="76"/>
      <c r="F273" s="76"/>
      <c r="G273" s="76"/>
    </row>
    <row r="274" spans="1:7">
      <c r="A274" s="45"/>
      <c r="B274" s="67" t="s">
        <v>296</v>
      </c>
      <c r="C274" s="68" t="s">
        <v>240</v>
      </c>
      <c r="D274" s="82">
        <v>0</v>
      </c>
      <c r="E274" s="114">
        <v>10000</v>
      </c>
      <c r="F274" s="114">
        <v>10000</v>
      </c>
      <c r="G274" s="87">
        <v>17050</v>
      </c>
    </row>
    <row r="275" spans="1:7" ht="24.75" customHeight="1">
      <c r="A275" s="45" t="s">
        <v>6</v>
      </c>
      <c r="B275" s="67">
        <v>76</v>
      </c>
      <c r="C275" s="68" t="s">
        <v>295</v>
      </c>
      <c r="D275" s="82">
        <f t="shared" ref="D275:F275" si="49">D274</f>
        <v>0</v>
      </c>
      <c r="E275" s="114">
        <f t="shared" si="49"/>
        <v>10000</v>
      </c>
      <c r="F275" s="114">
        <f t="shared" si="49"/>
        <v>10000</v>
      </c>
      <c r="G275" s="114">
        <v>17050</v>
      </c>
    </row>
    <row r="276" spans="1:7" ht="9.9499999999999993" customHeight="1">
      <c r="A276" s="45"/>
      <c r="B276" s="67"/>
      <c r="C276" s="68"/>
      <c r="D276" s="76"/>
      <c r="E276" s="76"/>
      <c r="F276" s="76"/>
      <c r="G276" s="76"/>
    </row>
    <row r="277" spans="1:7" ht="41.25" customHeight="1">
      <c r="A277" s="45"/>
      <c r="B277" s="67">
        <v>77</v>
      </c>
      <c r="C277" s="68" t="s">
        <v>297</v>
      </c>
      <c r="D277" s="76"/>
      <c r="E277" s="76"/>
      <c r="F277" s="76"/>
      <c r="G277" s="76"/>
    </row>
    <row r="278" spans="1:7">
      <c r="A278" s="45"/>
      <c r="B278" s="67" t="s">
        <v>298</v>
      </c>
      <c r="C278" s="68" t="s">
        <v>240</v>
      </c>
      <c r="D278" s="82">
        <v>0</v>
      </c>
      <c r="E278" s="114">
        <v>4800</v>
      </c>
      <c r="F278" s="114">
        <v>4800</v>
      </c>
      <c r="G278" s="87">
        <v>1605</v>
      </c>
    </row>
    <row r="279" spans="1:7" ht="43.5" customHeight="1">
      <c r="A279" s="45" t="s">
        <v>6</v>
      </c>
      <c r="B279" s="67">
        <v>77</v>
      </c>
      <c r="C279" s="68" t="s">
        <v>297</v>
      </c>
      <c r="D279" s="82">
        <f t="shared" ref="D279:F279" si="50">D278</f>
        <v>0</v>
      </c>
      <c r="E279" s="114">
        <f t="shared" si="50"/>
        <v>4800</v>
      </c>
      <c r="F279" s="114">
        <f t="shared" si="50"/>
        <v>4800</v>
      </c>
      <c r="G279" s="114">
        <v>1605</v>
      </c>
    </row>
    <row r="280" spans="1:7" ht="9.9499999999999993" customHeight="1">
      <c r="A280" s="45"/>
      <c r="B280" s="67"/>
      <c r="C280" s="68"/>
      <c r="D280" s="76"/>
      <c r="E280" s="76"/>
      <c r="F280" s="76"/>
      <c r="G280" s="76"/>
    </row>
    <row r="281" spans="1:7" ht="15" customHeight="1">
      <c r="A281" s="45"/>
      <c r="B281" s="67">
        <v>78</v>
      </c>
      <c r="C281" s="68" t="s">
        <v>299</v>
      </c>
      <c r="D281" s="76"/>
      <c r="E281" s="76"/>
      <c r="F281" s="76"/>
      <c r="G281" s="76"/>
    </row>
    <row r="282" spans="1:7">
      <c r="A282" s="45"/>
      <c r="B282" s="67" t="s">
        <v>300</v>
      </c>
      <c r="C282" s="68" t="s">
        <v>240</v>
      </c>
      <c r="D282" s="82">
        <v>0</v>
      </c>
      <c r="E282" s="114">
        <v>700</v>
      </c>
      <c r="F282" s="114">
        <v>700</v>
      </c>
      <c r="G282" s="59">
        <v>0</v>
      </c>
    </row>
    <row r="283" spans="1:7" ht="15" customHeight="1">
      <c r="A283" s="45" t="s">
        <v>6</v>
      </c>
      <c r="B283" s="67">
        <v>78</v>
      </c>
      <c r="C283" s="68" t="s">
        <v>299</v>
      </c>
      <c r="D283" s="82">
        <f t="shared" ref="D283:F283" si="51">D282</f>
        <v>0</v>
      </c>
      <c r="E283" s="114">
        <f t="shared" si="51"/>
        <v>700</v>
      </c>
      <c r="F283" s="114">
        <f t="shared" si="51"/>
        <v>700</v>
      </c>
      <c r="G283" s="82">
        <v>0</v>
      </c>
    </row>
    <row r="284" spans="1:7" ht="9.9499999999999993" customHeight="1">
      <c r="A284" s="45"/>
      <c r="B284" s="67"/>
      <c r="C284" s="68"/>
      <c r="D284" s="76"/>
      <c r="E284" s="76"/>
      <c r="F284" s="76"/>
      <c r="G284" s="76"/>
    </row>
    <row r="285" spans="1:7" ht="27.95" customHeight="1">
      <c r="A285" s="45"/>
      <c r="B285" s="67">
        <v>79</v>
      </c>
      <c r="C285" s="68" t="s">
        <v>327</v>
      </c>
      <c r="D285" s="76"/>
      <c r="E285" s="76"/>
      <c r="F285" s="76"/>
      <c r="G285" s="76"/>
    </row>
    <row r="286" spans="1:7">
      <c r="A286" s="45"/>
      <c r="B286" s="67" t="s">
        <v>301</v>
      </c>
      <c r="C286" s="68" t="s">
        <v>240</v>
      </c>
      <c r="D286" s="82">
        <v>0</v>
      </c>
      <c r="E286" s="114">
        <v>1500</v>
      </c>
      <c r="F286" s="114">
        <v>1500</v>
      </c>
      <c r="G286" s="59">
        <v>0</v>
      </c>
    </row>
    <row r="287" spans="1:7" ht="27.95" customHeight="1">
      <c r="A287" s="45" t="s">
        <v>6</v>
      </c>
      <c r="B287" s="67">
        <v>79</v>
      </c>
      <c r="C287" s="68" t="s">
        <v>327</v>
      </c>
      <c r="D287" s="82">
        <f t="shared" ref="D287:F287" si="52">D286</f>
        <v>0</v>
      </c>
      <c r="E287" s="114">
        <f t="shared" si="52"/>
        <v>1500</v>
      </c>
      <c r="F287" s="114">
        <f t="shared" si="52"/>
        <v>1500</v>
      </c>
      <c r="G287" s="82">
        <v>0</v>
      </c>
    </row>
    <row r="288" spans="1:7" ht="9.9499999999999993" customHeight="1">
      <c r="A288" s="45"/>
      <c r="B288" s="67"/>
      <c r="C288" s="68"/>
      <c r="D288" s="76"/>
      <c r="E288" s="76"/>
      <c r="F288" s="76"/>
      <c r="G288" s="76"/>
    </row>
    <row r="289" spans="1:7" ht="30" customHeight="1">
      <c r="A289" s="45"/>
      <c r="B289" s="67">
        <v>80</v>
      </c>
      <c r="C289" s="68" t="s">
        <v>303</v>
      </c>
      <c r="D289" s="76"/>
      <c r="E289" s="76"/>
      <c r="F289" s="76"/>
      <c r="G289" s="76"/>
    </row>
    <row r="290" spans="1:7">
      <c r="A290" s="45"/>
      <c r="B290" s="67" t="s">
        <v>302</v>
      </c>
      <c r="C290" s="68" t="s">
        <v>240</v>
      </c>
      <c r="D290" s="82">
        <v>0</v>
      </c>
      <c r="E290" s="114">
        <v>1500</v>
      </c>
      <c r="F290" s="114">
        <v>1500</v>
      </c>
      <c r="G290" s="59">
        <v>0</v>
      </c>
    </row>
    <row r="291" spans="1:7" ht="30" customHeight="1">
      <c r="A291" s="45" t="s">
        <v>6</v>
      </c>
      <c r="B291" s="67">
        <v>80</v>
      </c>
      <c r="C291" s="68" t="s">
        <v>303</v>
      </c>
      <c r="D291" s="82">
        <f t="shared" ref="D291:F291" si="53">D290</f>
        <v>0</v>
      </c>
      <c r="E291" s="114">
        <f t="shared" si="53"/>
        <v>1500</v>
      </c>
      <c r="F291" s="114">
        <f t="shared" si="53"/>
        <v>1500</v>
      </c>
      <c r="G291" s="82">
        <v>0</v>
      </c>
    </row>
    <row r="292" spans="1:7" ht="9.9499999999999993" customHeight="1">
      <c r="A292" s="45"/>
      <c r="B292" s="67"/>
      <c r="C292" s="68"/>
      <c r="D292" s="76"/>
      <c r="E292" s="76"/>
      <c r="F292" s="76"/>
      <c r="G292" s="76"/>
    </row>
    <row r="293" spans="1:7">
      <c r="A293" s="45"/>
      <c r="B293" s="67">
        <v>81</v>
      </c>
      <c r="C293" s="68" t="s">
        <v>304</v>
      </c>
      <c r="D293" s="76"/>
      <c r="E293" s="76"/>
      <c r="F293" s="76"/>
      <c r="G293" s="76"/>
    </row>
    <row r="294" spans="1:7">
      <c r="A294" s="74"/>
      <c r="B294" s="108" t="s">
        <v>305</v>
      </c>
      <c r="C294" s="75" t="s">
        <v>240</v>
      </c>
      <c r="D294" s="82">
        <v>0</v>
      </c>
      <c r="E294" s="114">
        <v>4800</v>
      </c>
      <c r="F294" s="114">
        <v>4800</v>
      </c>
      <c r="G294" s="59">
        <v>0</v>
      </c>
    </row>
    <row r="295" spans="1:7">
      <c r="A295" s="45" t="s">
        <v>6</v>
      </c>
      <c r="B295" s="67">
        <v>81</v>
      </c>
      <c r="C295" s="68" t="s">
        <v>304</v>
      </c>
      <c r="D295" s="82">
        <f t="shared" ref="D295:F295" si="54">D294</f>
        <v>0</v>
      </c>
      <c r="E295" s="114">
        <f t="shared" si="54"/>
        <v>4800</v>
      </c>
      <c r="F295" s="114">
        <f t="shared" si="54"/>
        <v>4800</v>
      </c>
      <c r="G295" s="82">
        <v>0</v>
      </c>
    </row>
    <row r="296" spans="1:7">
      <c r="A296" s="45"/>
      <c r="B296" s="67"/>
      <c r="C296" s="68"/>
      <c r="D296" s="76"/>
      <c r="E296" s="76"/>
      <c r="F296" s="76"/>
      <c r="G296" s="76"/>
    </row>
    <row r="297" spans="1:7">
      <c r="A297" s="45"/>
      <c r="B297" s="67">
        <v>82</v>
      </c>
      <c r="C297" s="68" t="s">
        <v>86</v>
      </c>
      <c r="D297" s="76"/>
      <c r="E297" s="76"/>
      <c r="F297" s="76"/>
      <c r="G297" s="76"/>
    </row>
    <row r="298" spans="1:7">
      <c r="A298" s="45"/>
      <c r="B298" s="67" t="s">
        <v>306</v>
      </c>
      <c r="C298" s="68" t="s">
        <v>240</v>
      </c>
      <c r="D298" s="82">
        <v>0</v>
      </c>
      <c r="E298" s="114">
        <v>4458</v>
      </c>
      <c r="F298" s="114">
        <v>4458</v>
      </c>
      <c r="G298" s="59">
        <v>0</v>
      </c>
    </row>
    <row r="299" spans="1:7">
      <c r="A299" s="45" t="s">
        <v>6</v>
      </c>
      <c r="B299" s="67">
        <v>82</v>
      </c>
      <c r="C299" s="68" t="s">
        <v>86</v>
      </c>
      <c r="D299" s="82">
        <f t="shared" ref="D299:F299" si="55">D298</f>
        <v>0</v>
      </c>
      <c r="E299" s="114">
        <f t="shared" si="55"/>
        <v>4458</v>
      </c>
      <c r="F299" s="114">
        <f t="shared" si="55"/>
        <v>4458</v>
      </c>
      <c r="G299" s="82">
        <v>0</v>
      </c>
    </row>
    <row r="300" spans="1:7" ht="11.1" customHeight="1">
      <c r="A300" s="45"/>
      <c r="B300" s="67"/>
      <c r="C300" s="68"/>
      <c r="D300" s="76"/>
      <c r="E300" s="76"/>
      <c r="F300" s="76"/>
      <c r="G300" s="76"/>
    </row>
    <row r="301" spans="1:7" ht="25.5">
      <c r="A301" s="45"/>
      <c r="B301" s="67">
        <v>83</v>
      </c>
      <c r="C301" s="68" t="s">
        <v>307</v>
      </c>
      <c r="D301" s="76"/>
      <c r="E301" s="76"/>
      <c r="F301" s="76"/>
      <c r="G301" s="76"/>
    </row>
    <row r="302" spans="1:7">
      <c r="A302" s="45"/>
      <c r="B302" s="67" t="s">
        <v>308</v>
      </c>
      <c r="C302" s="68" t="s">
        <v>240</v>
      </c>
      <c r="D302" s="82">
        <v>0</v>
      </c>
      <c r="E302" s="114">
        <v>5000</v>
      </c>
      <c r="F302" s="114">
        <v>5000</v>
      </c>
      <c r="G302" s="59">
        <v>0</v>
      </c>
    </row>
    <row r="303" spans="1:7" ht="25.5">
      <c r="A303" s="45" t="s">
        <v>6</v>
      </c>
      <c r="B303" s="67">
        <v>83</v>
      </c>
      <c r="C303" s="68" t="s">
        <v>307</v>
      </c>
      <c r="D303" s="71">
        <f t="shared" ref="D303:F303" si="56">D302</f>
        <v>0</v>
      </c>
      <c r="E303" s="72">
        <f t="shared" si="56"/>
        <v>5000</v>
      </c>
      <c r="F303" s="72">
        <f t="shared" si="56"/>
        <v>5000</v>
      </c>
      <c r="G303" s="71">
        <v>0</v>
      </c>
    </row>
    <row r="304" spans="1:7" ht="11.1" customHeight="1">
      <c r="A304" s="45"/>
      <c r="B304" s="67"/>
      <c r="C304" s="68"/>
      <c r="D304" s="77"/>
      <c r="E304" s="85"/>
      <c r="F304" s="85"/>
      <c r="G304" s="77"/>
    </row>
    <row r="305" spans="1:7" ht="25.5">
      <c r="A305" s="45"/>
      <c r="B305" s="67">
        <v>84</v>
      </c>
      <c r="C305" s="68" t="s">
        <v>392</v>
      </c>
      <c r="D305" s="76"/>
      <c r="E305" s="76"/>
      <c r="F305" s="76"/>
      <c r="G305" s="76"/>
    </row>
    <row r="306" spans="1:7">
      <c r="A306" s="45"/>
      <c r="B306" s="67" t="s">
        <v>345</v>
      </c>
      <c r="C306" s="68" t="s">
        <v>240</v>
      </c>
      <c r="D306" s="82">
        <v>0</v>
      </c>
      <c r="E306" s="82">
        <v>0</v>
      </c>
      <c r="F306" s="82">
        <v>0</v>
      </c>
      <c r="G306" s="87">
        <v>5000</v>
      </c>
    </row>
    <row r="307" spans="1:7" ht="25.5">
      <c r="A307" s="45" t="s">
        <v>6</v>
      </c>
      <c r="B307" s="67">
        <v>84</v>
      </c>
      <c r="C307" s="68" t="s">
        <v>392</v>
      </c>
      <c r="D307" s="71">
        <f t="shared" ref="D307:F307" si="57">D306</f>
        <v>0</v>
      </c>
      <c r="E307" s="71">
        <f t="shared" si="57"/>
        <v>0</v>
      </c>
      <c r="F307" s="71">
        <f t="shared" si="57"/>
        <v>0</v>
      </c>
      <c r="G307" s="72">
        <v>5000</v>
      </c>
    </row>
    <row r="308" spans="1:7" ht="11.1" customHeight="1">
      <c r="A308" s="45"/>
      <c r="B308" s="67"/>
      <c r="C308" s="68"/>
      <c r="D308" s="77"/>
      <c r="E308" s="77"/>
      <c r="F308" s="77"/>
      <c r="G308" s="85"/>
    </row>
    <row r="309" spans="1:7" ht="25.5">
      <c r="A309" s="45"/>
      <c r="B309" s="67">
        <v>85</v>
      </c>
      <c r="C309" s="68" t="s">
        <v>351</v>
      </c>
      <c r="D309" s="76"/>
      <c r="E309" s="105"/>
      <c r="F309" s="105"/>
      <c r="G309" s="76"/>
    </row>
    <row r="310" spans="1:7">
      <c r="A310" s="45"/>
      <c r="B310" s="67" t="s">
        <v>352</v>
      </c>
      <c r="C310" s="68" t="s">
        <v>240</v>
      </c>
      <c r="D310" s="82">
        <v>0</v>
      </c>
      <c r="E310" s="82">
        <v>0</v>
      </c>
      <c r="F310" s="82">
        <v>0</v>
      </c>
      <c r="G310" s="87">
        <v>1600</v>
      </c>
    </row>
    <row r="311" spans="1:7" ht="25.5">
      <c r="A311" s="45" t="s">
        <v>6</v>
      </c>
      <c r="B311" s="67">
        <v>85</v>
      </c>
      <c r="C311" s="68" t="s">
        <v>351</v>
      </c>
      <c r="D311" s="71">
        <f t="shared" ref="D311:F311" si="58">D310</f>
        <v>0</v>
      </c>
      <c r="E311" s="71">
        <f t="shared" si="58"/>
        <v>0</v>
      </c>
      <c r="F311" s="71">
        <f t="shared" si="58"/>
        <v>0</v>
      </c>
      <c r="G311" s="72">
        <v>1600</v>
      </c>
    </row>
    <row r="312" spans="1:7" ht="11.1" customHeight="1">
      <c r="A312" s="45"/>
      <c r="B312" s="67"/>
      <c r="C312" s="68"/>
      <c r="D312" s="77"/>
      <c r="E312" s="77"/>
      <c r="F312" s="77"/>
      <c r="G312" s="85"/>
    </row>
    <row r="313" spans="1:7" ht="27" customHeight="1">
      <c r="A313" s="45"/>
      <c r="B313" s="67">
        <v>86</v>
      </c>
      <c r="C313" s="68" t="s">
        <v>398</v>
      </c>
      <c r="D313" s="76"/>
      <c r="E313" s="105"/>
      <c r="F313" s="105"/>
      <c r="G313" s="76"/>
    </row>
    <row r="314" spans="1:7">
      <c r="A314" s="45"/>
      <c r="B314" s="67" t="s">
        <v>353</v>
      </c>
      <c r="C314" s="68" t="s">
        <v>240</v>
      </c>
      <c r="D314" s="82">
        <v>0</v>
      </c>
      <c r="E314" s="82">
        <v>0</v>
      </c>
      <c r="F314" s="82">
        <v>0</v>
      </c>
      <c r="G314" s="87">
        <v>3000</v>
      </c>
    </row>
    <row r="315" spans="1:7" ht="31.5" customHeight="1">
      <c r="A315" s="45" t="s">
        <v>6</v>
      </c>
      <c r="B315" s="67">
        <v>86</v>
      </c>
      <c r="C315" s="68" t="s">
        <v>398</v>
      </c>
      <c r="D315" s="71">
        <f t="shared" ref="D315:F315" si="59">D314</f>
        <v>0</v>
      </c>
      <c r="E315" s="71">
        <f t="shared" si="59"/>
        <v>0</v>
      </c>
      <c r="F315" s="71">
        <f t="shared" si="59"/>
        <v>0</v>
      </c>
      <c r="G315" s="72">
        <v>3000</v>
      </c>
    </row>
    <row r="316" spans="1:7" ht="11.1" customHeight="1">
      <c r="A316" s="45"/>
      <c r="B316" s="67"/>
      <c r="C316" s="68"/>
      <c r="D316" s="77"/>
      <c r="E316" s="77"/>
      <c r="F316" s="77"/>
      <c r="G316" s="85"/>
    </row>
    <row r="317" spans="1:7" ht="25.5">
      <c r="A317" s="45"/>
      <c r="B317" s="67">
        <v>87</v>
      </c>
      <c r="C317" s="68" t="s">
        <v>354</v>
      </c>
      <c r="D317" s="77"/>
      <c r="E317" s="77"/>
      <c r="F317" s="77"/>
      <c r="G317" s="85"/>
    </row>
    <row r="318" spans="1:7">
      <c r="A318" s="45"/>
      <c r="B318" s="67" t="s">
        <v>355</v>
      </c>
      <c r="C318" s="68" t="s">
        <v>240</v>
      </c>
      <c r="D318" s="82">
        <v>0</v>
      </c>
      <c r="E318" s="82">
        <v>0</v>
      </c>
      <c r="F318" s="82">
        <v>0</v>
      </c>
      <c r="G318" s="87">
        <v>1000</v>
      </c>
    </row>
    <row r="319" spans="1:7" ht="31.5" customHeight="1">
      <c r="A319" s="45" t="s">
        <v>6</v>
      </c>
      <c r="B319" s="67">
        <v>87</v>
      </c>
      <c r="C319" s="68" t="s">
        <v>354</v>
      </c>
      <c r="D319" s="71">
        <f t="shared" ref="D319:F319" si="60">D318</f>
        <v>0</v>
      </c>
      <c r="E319" s="71">
        <f t="shared" si="60"/>
        <v>0</v>
      </c>
      <c r="F319" s="71">
        <f t="shared" si="60"/>
        <v>0</v>
      </c>
      <c r="G319" s="72">
        <v>1000</v>
      </c>
    </row>
    <row r="320" spans="1:7" ht="11.1" customHeight="1">
      <c r="A320" s="45"/>
      <c r="B320" s="67"/>
      <c r="C320" s="68"/>
      <c r="D320" s="77"/>
      <c r="E320" s="77"/>
      <c r="F320" s="77"/>
      <c r="G320" s="85"/>
    </row>
    <row r="321" spans="1:7" ht="25.5">
      <c r="A321" s="45"/>
      <c r="B321" s="67">
        <v>88</v>
      </c>
      <c r="C321" s="68" t="s">
        <v>356</v>
      </c>
      <c r="D321" s="77"/>
      <c r="E321" s="77"/>
      <c r="F321" s="77"/>
      <c r="G321" s="85"/>
    </row>
    <row r="322" spans="1:7">
      <c r="A322" s="45"/>
      <c r="B322" s="67" t="s">
        <v>357</v>
      </c>
      <c r="C322" s="68" t="s">
        <v>240</v>
      </c>
      <c r="D322" s="82">
        <v>0</v>
      </c>
      <c r="E322" s="82">
        <v>0</v>
      </c>
      <c r="F322" s="82">
        <v>0</v>
      </c>
      <c r="G322" s="87">
        <v>1500</v>
      </c>
    </row>
    <row r="323" spans="1:7" ht="31.5" customHeight="1">
      <c r="A323" s="45" t="s">
        <v>6</v>
      </c>
      <c r="B323" s="67">
        <v>88</v>
      </c>
      <c r="C323" s="68" t="s">
        <v>356</v>
      </c>
      <c r="D323" s="71">
        <f t="shared" ref="D323:F323" si="61">D322</f>
        <v>0</v>
      </c>
      <c r="E323" s="71">
        <f t="shared" si="61"/>
        <v>0</v>
      </c>
      <c r="F323" s="71">
        <f t="shared" si="61"/>
        <v>0</v>
      </c>
      <c r="G323" s="72">
        <v>1500</v>
      </c>
    </row>
    <row r="324" spans="1:7" ht="11.1" customHeight="1">
      <c r="A324" s="45"/>
      <c r="B324" s="67"/>
      <c r="C324" s="68"/>
      <c r="D324" s="77"/>
      <c r="E324" s="77"/>
      <c r="F324" s="77"/>
      <c r="G324" s="85"/>
    </row>
    <row r="325" spans="1:7" ht="29.25" customHeight="1">
      <c r="A325" s="45"/>
      <c r="B325" s="67">
        <v>89</v>
      </c>
      <c r="C325" s="68" t="s">
        <v>359</v>
      </c>
      <c r="D325" s="77"/>
      <c r="E325" s="77"/>
      <c r="F325" s="77"/>
      <c r="G325" s="85"/>
    </row>
    <row r="326" spans="1:7">
      <c r="A326" s="45"/>
      <c r="B326" s="67" t="s">
        <v>358</v>
      </c>
      <c r="C326" s="68" t="s">
        <v>240</v>
      </c>
      <c r="D326" s="82">
        <v>0</v>
      </c>
      <c r="E326" s="82">
        <v>0</v>
      </c>
      <c r="F326" s="82">
        <v>0</v>
      </c>
      <c r="G326" s="87">
        <v>3000</v>
      </c>
    </row>
    <row r="327" spans="1:7" ht="31.5" customHeight="1">
      <c r="A327" s="45" t="s">
        <v>6</v>
      </c>
      <c r="B327" s="67">
        <v>89</v>
      </c>
      <c r="C327" s="68" t="s">
        <v>359</v>
      </c>
      <c r="D327" s="71">
        <f t="shared" ref="D327:F327" si="62">D326</f>
        <v>0</v>
      </c>
      <c r="E327" s="71">
        <f t="shared" si="62"/>
        <v>0</v>
      </c>
      <c r="F327" s="71">
        <f t="shared" si="62"/>
        <v>0</v>
      </c>
      <c r="G327" s="72">
        <v>3000</v>
      </c>
    </row>
    <row r="328" spans="1:7" ht="11.1" customHeight="1">
      <c r="A328" s="45"/>
      <c r="B328" s="67"/>
      <c r="C328" s="68"/>
      <c r="D328" s="77"/>
      <c r="E328" s="77"/>
      <c r="F328" s="77"/>
      <c r="G328" s="85"/>
    </row>
    <row r="329" spans="1:7" ht="27.75" customHeight="1">
      <c r="A329" s="45"/>
      <c r="B329" s="67">
        <v>90</v>
      </c>
      <c r="C329" s="68" t="s">
        <v>365</v>
      </c>
      <c r="D329" s="77"/>
      <c r="E329" s="77"/>
      <c r="F329" s="77"/>
      <c r="G329" s="85"/>
    </row>
    <row r="330" spans="1:7" ht="15" customHeight="1">
      <c r="A330" s="74"/>
      <c r="B330" s="108" t="s">
        <v>366</v>
      </c>
      <c r="C330" s="75" t="s">
        <v>240</v>
      </c>
      <c r="D330" s="82">
        <v>0</v>
      </c>
      <c r="E330" s="82">
        <v>0</v>
      </c>
      <c r="F330" s="82">
        <v>0</v>
      </c>
      <c r="G330" s="87">
        <v>650</v>
      </c>
    </row>
    <row r="331" spans="1:7" ht="29.25" customHeight="1">
      <c r="A331" s="45" t="s">
        <v>6</v>
      </c>
      <c r="B331" s="67">
        <v>90</v>
      </c>
      <c r="C331" s="68" t="s">
        <v>365</v>
      </c>
      <c r="D331" s="82">
        <f t="shared" ref="D331:F331" si="63">D330</f>
        <v>0</v>
      </c>
      <c r="E331" s="82">
        <f t="shared" si="63"/>
        <v>0</v>
      </c>
      <c r="F331" s="82">
        <f t="shared" si="63"/>
        <v>0</v>
      </c>
      <c r="G331" s="114">
        <v>650</v>
      </c>
    </row>
    <row r="332" spans="1:7" ht="15" customHeight="1">
      <c r="A332" s="45" t="s">
        <v>6</v>
      </c>
      <c r="B332" s="67">
        <v>45</v>
      </c>
      <c r="C332" s="68" t="s">
        <v>128</v>
      </c>
      <c r="D332" s="82">
        <f>D211+D215+D219+D223+D227+D231+D235+D239+D243+D247+D251+D255+D259+D263+D267+D271+D275+D279+D283+D287+D291+D295+D299+D303+D307+D311+D315+D319+D323+D327+D331</f>
        <v>0</v>
      </c>
      <c r="E332" s="114">
        <f t="shared" ref="E332:F332" si="64">E211+E215+E219+E223+E227+E231+E235+E239+E243+E247+E251+E255+E259+E263+E267+E271+E275+E279+E283+E287+E291+E295+E299+E303+E307+E311+E315+E319+E323+E327+E331</f>
        <v>149351</v>
      </c>
      <c r="F332" s="114">
        <f t="shared" si="64"/>
        <v>151351</v>
      </c>
      <c r="G332" s="114">
        <v>61304</v>
      </c>
    </row>
    <row r="333" spans="1:7" ht="11.1" customHeight="1">
      <c r="A333" s="45"/>
      <c r="B333" s="51"/>
      <c r="C333" s="65"/>
      <c r="D333" s="66"/>
      <c r="E333" s="66"/>
      <c r="F333" s="66"/>
      <c r="G333" s="66"/>
    </row>
    <row r="334" spans="1:7" ht="15" customHeight="1">
      <c r="A334" s="45"/>
      <c r="B334" s="67">
        <v>46</v>
      </c>
      <c r="C334" s="68" t="s">
        <v>132</v>
      </c>
      <c r="D334" s="66"/>
      <c r="E334" s="66"/>
      <c r="F334" s="66"/>
      <c r="G334" s="66"/>
    </row>
    <row r="335" spans="1:7" ht="27.95" customHeight="1">
      <c r="A335" s="45"/>
      <c r="B335" s="67">
        <v>60</v>
      </c>
      <c r="C335" s="68" t="s">
        <v>127</v>
      </c>
      <c r="D335" s="76"/>
      <c r="E335" s="76"/>
      <c r="F335" s="76"/>
      <c r="G335" s="76"/>
    </row>
    <row r="336" spans="1:7" ht="15" customHeight="1">
      <c r="A336" s="45"/>
      <c r="B336" s="67" t="s">
        <v>239</v>
      </c>
      <c r="C336" s="68" t="s">
        <v>240</v>
      </c>
      <c r="D336" s="82">
        <v>0</v>
      </c>
      <c r="E336" s="114">
        <v>40000</v>
      </c>
      <c r="F336" s="114">
        <v>40000</v>
      </c>
      <c r="G336" s="59">
        <v>0</v>
      </c>
    </row>
    <row r="337" spans="1:7" ht="27.95" customHeight="1">
      <c r="A337" s="45" t="s">
        <v>6</v>
      </c>
      <c r="B337" s="67">
        <v>60</v>
      </c>
      <c r="C337" s="68" t="s">
        <v>127</v>
      </c>
      <c r="D337" s="71">
        <f t="shared" ref="D337:F337" si="65">D336</f>
        <v>0</v>
      </c>
      <c r="E337" s="72">
        <f t="shared" si="65"/>
        <v>40000</v>
      </c>
      <c r="F337" s="72">
        <f t="shared" si="65"/>
        <v>40000</v>
      </c>
      <c r="G337" s="71">
        <v>0</v>
      </c>
    </row>
    <row r="338" spans="1:7" ht="11.1" customHeight="1">
      <c r="A338" s="45"/>
      <c r="B338" s="67"/>
      <c r="C338" s="68"/>
      <c r="D338" s="135"/>
      <c r="E338" s="153"/>
      <c r="F338" s="153"/>
      <c r="G338" s="153"/>
    </row>
    <row r="339" spans="1:7" ht="15" customHeight="1">
      <c r="A339" s="45"/>
      <c r="B339" s="67">
        <v>61</v>
      </c>
      <c r="C339" s="154" t="s">
        <v>346</v>
      </c>
      <c r="D339" s="66"/>
      <c r="E339" s="66"/>
      <c r="F339" s="66"/>
      <c r="G339" s="66"/>
    </row>
    <row r="340" spans="1:7" ht="15" customHeight="1">
      <c r="A340" s="45"/>
      <c r="B340" s="67" t="s">
        <v>279</v>
      </c>
      <c r="C340" s="68" t="s">
        <v>240</v>
      </c>
      <c r="D340" s="82">
        <v>0</v>
      </c>
      <c r="E340" s="82">
        <v>0</v>
      </c>
      <c r="F340" s="82">
        <v>0</v>
      </c>
      <c r="G340" s="87">
        <v>25000</v>
      </c>
    </row>
    <row r="341" spans="1:7" ht="15" customHeight="1">
      <c r="A341" s="45" t="s">
        <v>6</v>
      </c>
      <c r="B341" s="67">
        <v>61</v>
      </c>
      <c r="C341" s="154" t="s">
        <v>346</v>
      </c>
      <c r="D341" s="71">
        <f>D340</f>
        <v>0</v>
      </c>
      <c r="E341" s="71">
        <f t="shared" ref="E341:F341" si="66">E340</f>
        <v>0</v>
      </c>
      <c r="F341" s="71">
        <f t="shared" si="66"/>
        <v>0</v>
      </c>
      <c r="G341" s="72">
        <v>25000</v>
      </c>
    </row>
    <row r="342" spans="1:7" ht="11.1" customHeight="1">
      <c r="A342" s="45"/>
      <c r="B342" s="67"/>
      <c r="C342" s="68"/>
      <c r="D342" s="77"/>
      <c r="E342" s="77"/>
      <c r="F342" s="77"/>
      <c r="G342" s="85"/>
    </row>
    <row r="343" spans="1:7" ht="15" customHeight="1">
      <c r="A343" s="45"/>
      <c r="B343" s="67">
        <v>62</v>
      </c>
      <c r="C343" s="154" t="s">
        <v>363</v>
      </c>
      <c r="D343" s="66"/>
      <c r="E343" s="34"/>
      <c r="F343" s="34"/>
      <c r="G343" s="66"/>
    </row>
    <row r="344" spans="1:7" ht="15" customHeight="1">
      <c r="A344" s="45"/>
      <c r="B344" s="67" t="s">
        <v>364</v>
      </c>
      <c r="C344" s="68" t="s">
        <v>240</v>
      </c>
      <c r="D344" s="82">
        <v>0</v>
      </c>
      <c r="E344" s="82">
        <v>0</v>
      </c>
      <c r="F344" s="82">
        <v>0</v>
      </c>
      <c r="G344" s="87">
        <v>2135</v>
      </c>
    </row>
    <row r="345" spans="1:7" ht="15" customHeight="1">
      <c r="A345" s="45" t="s">
        <v>6</v>
      </c>
      <c r="B345" s="67">
        <v>62</v>
      </c>
      <c r="C345" s="154" t="s">
        <v>363</v>
      </c>
      <c r="D345" s="71">
        <f>D344</f>
        <v>0</v>
      </c>
      <c r="E345" s="71">
        <f t="shared" ref="E345:F345" si="67">E344</f>
        <v>0</v>
      </c>
      <c r="F345" s="71">
        <f t="shared" si="67"/>
        <v>0</v>
      </c>
      <c r="G345" s="72">
        <v>2135</v>
      </c>
    </row>
    <row r="346" spans="1:7" ht="15" customHeight="1">
      <c r="A346" s="45" t="s">
        <v>6</v>
      </c>
      <c r="B346" s="67">
        <v>46</v>
      </c>
      <c r="C346" s="68" t="s">
        <v>132</v>
      </c>
      <c r="D346" s="71">
        <f>D337+D341+D345</f>
        <v>0</v>
      </c>
      <c r="E346" s="72">
        <f t="shared" ref="E346:F346" si="68">E337+E341+E345</f>
        <v>40000</v>
      </c>
      <c r="F346" s="72">
        <f t="shared" si="68"/>
        <v>40000</v>
      </c>
      <c r="G346" s="72">
        <v>27135</v>
      </c>
    </row>
    <row r="347" spans="1:7" ht="11.1" customHeight="1">
      <c r="A347" s="45"/>
      <c r="B347" s="51"/>
      <c r="C347" s="65"/>
      <c r="D347" s="66"/>
      <c r="E347" s="66"/>
      <c r="F347" s="66"/>
      <c r="G347" s="66"/>
    </row>
    <row r="348" spans="1:7" ht="15" customHeight="1">
      <c r="A348" s="45"/>
      <c r="B348" s="67">
        <v>48</v>
      </c>
      <c r="C348" s="68" t="s">
        <v>139</v>
      </c>
      <c r="D348" s="66"/>
      <c r="E348" s="66"/>
      <c r="F348" s="66"/>
      <c r="G348" s="66"/>
    </row>
    <row r="349" spans="1:7" ht="15" customHeight="1">
      <c r="A349" s="45"/>
      <c r="B349" s="67">
        <v>60</v>
      </c>
      <c r="C349" s="68" t="s">
        <v>241</v>
      </c>
      <c r="D349" s="66"/>
      <c r="E349" s="66"/>
      <c r="F349" s="66"/>
      <c r="G349" s="66"/>
    </row>
    <row r="350" spans="1:7" ht="15" customHeight="1">
      <c r="A350" s="45"/>
      <c r="B350" s="67" t="s">
        <v>242</v>
      </c>
      <c r="C350" s="68" t="s">
        <v>240</v>
      </c>
      <c r="D350" s="82">
        <v>0</v>
      </c>
      <c r="E350" s="114">
        <v>10000</v>
      </c>
      <c r="F350" s="114">
        <v>10000</v>
      </c>
      <c r="G350" s="59">
        <v>0</v>
      </c>
    </row>
    <row r="351" spans="1:7" ht="15" customHeight="1">
      <c r="A351" s="45" t="s">
        <v>6</v>
      </c>
      <c r="B351" s="67">
        <v>60</v>
      </c>
      <c r="C351" s="68" t="s">
        <v>241</v>
      </c>
      <c r="D351" s="82">
        <f t="shared" ref="D351:F351" si="69">D350</f>
        <v>0</v>
      </c>
      <c r="E351" s="114">
        <f t="shared" si="69"/>
        <v>10000</v>
      </c>
      <c r="F351" s="114">
        <f t="shared" si="69"/>
        <v>10000</v>
      </c>
      <c r="G351" s="82">
        <v>0</v>
      </c>
    </row>
    <row r="352" spans="1:7" ht="11.1" customHeight="1">
      <c r="A352" s="45"/>
      <c r="B352" s="67"/>
      <c r="C352" s="68"/>
      <c r="D352" s="76"/>
      <c r="E352" s="76"/>
      <c r="F352" s="76"/>
      <c r="G352" s="76"/>
    </row>
    <row r="353" spans="1:7" ht="15" customHeight="1">
      <c r="A353" s="45"/>
      <c r="B353" s="67">
        <v>61</v>
      </c>
      <c r="C353" s="68" t="s">
        <v>321</v>
      </c>
      <c r="D353" s="66"/>
      <c r="E353" s="66"/>
      <c r="F353" s="66"/>
      <c r="G353" s="66"/>
    </row>
    <row r="354" spans="1:7" ht="15" customHeight="1">
      <c r="A354" s="45"/>
      <c r="B354" s="67" t="s">
        <v>243</v>
      </c>
      <c r="C354" s="68" t="s">
        <v>240</v>
      </c>
      <c r="D354" s="82">
        <v>0</v>
      </c>
      <c r="E354" s="114">
        <v>3000</v>
      </c>
      <c r="F354" s="114">
        <v>3000</v>
      </c>
      <c r="G354" s="59">
        <v>0</v>
      </c>
    </row>
    <row r="355" spans="1:7" ht="15" customHeight="1">
      <c r="A355" s="45" t="s">
        <v>6</v>
      </c>
      <c r="B355" s="67">
        <v>61</v>
      </c>
      <c r="C355" s="68" t="s">
        <v>321</v>
      </c>
      <c r="D355" s="82">
        <f t="shared" ref="D355:F355" si="70">D354</f>
        <v>0</v>
      </c>
      <c r="E355" s="114">
        <f t="shared" si="70"/>
        <v>3000</v>
      </c>
      <c r="F355" s="114">
        <f t="shared" si="70"/>
        <v>3000</v>
      </c>
      <c r="G355" s="82">
        <v>0</v>
      </c>
    </row>
    <row r="356" spans="1:7" ht="11.1" customHeight="1">
      <c r="A356" s="45"/>
      <c r="B356" s="67"/>
      <c r="C356" s="68"/>
      <c r="D356" s="76"/>
      <c r="E356" s="76"/>
      <c r="F356" s="76"/>
      <c r="G356" s="76"/>
    </row>
    <row r="357" spans="1:7" ht="27.95" customHeight="1">
      <c r="A357" s="45"/>
      <c r="B357" s="67">
        <v>62</v>
      </c>
      <c r="C357" s="68" t="s">
        <v>245</v>
      </c>
      <c r="D357" s="66"/>
      <c r="E357" s="66"/>
      <c r="F357" s="66"/>
      <c r="G357" s="66"/>
    </row>
    <row r="358" spans="1:7">
      <c r="A358" s="45"/>
      <c r="B358" s="67" t="s">
        <v>246</v>
      </c>
      <c r="C358" s="68" t="s">
        <v>240</v>
      </c>
      <c r="D358" s="82">
        <v>0</v>
      </c>
      <c r="E358" s="114">
        <v>20000</v>
      </c>
      <c r="F358" s="114">
        <v>20000</v>
      </c>
      <c r="G358" s="59">
        <v>0</v>
      </c>
    </row>
    <row r="359" spans="1:7" ht="27.95" customHeight="1">
      <c r="A359" s="45" t="s">
        <v>6</v>
      </c>
      <c r="B359" s="67">
        <v>62</v>
      </c>
      <c r="C359" s="68" t="s">
        <v>245</v>
      </c>
      <c r="D359" s="82">
        <f t="shared" ref="D359:F359" si="71">D358</f>
        <v>0</v>
      </c>
      <c r="E359" s="114">
        <f t="shared" si="71"/>
        <v>20000</v>
      </c>
      <c r="F359" s="114">
        <f t="shared" si="71"/>
        <v>20000</v>
      </c>
      <c r="G359" s="82">
        <v>0</v>
      </c>
    </row>
    <row r="360" spans="1:7" ht="11.1" customHeight="1">
      <c r="A360" s="45"/>
      <c r="B360" s="67"/>
      <c r="C360" s="68"/>
      <c r="D360" s="76"/>
      <c r="E360" s="76"/>
      <c r="F360" s="76"/>
      <c r="G360" s="76"/>
    </row>
    <row r="361" spans="1:7">
      <c r="A361" s="45"/>
      <c r="B361" s="67">
        <v>63</v>
      </c>
      <c r="C361" s="68" t="s">
        <v>269</v>
      </c>
      <c r="D361" s="66"/>
      <c r="E361" s="66"/>
      <c r="F361" s="66"/>
      <c r="G361" s="66"/>
    </row>
    <row r="362" spans="1:7">
      <c r="A362" s="45"/>
      <c r="B362" s="67" t="s">
        <v>270</v>
      </c>
      <c r="C362" s="68" t="s">
        <v>240</v>
      </c>
      <c r="D362" s="82">
        <v>0</v>
      </c>
      <c r="E362" s="114">
        <v>1372</v>
      </c>
      <c r="F362" s="114">
        <f>1372-1</f>
        <v>1371</v>
      </c>
      <c r="G362" s="59">
        <v>0</v>
      </c>
    </row>
    <row r="363" spans="1:7">
      <c r="A363" s="45" t="s">
        <v>6</v>
      </c>
      <c r="B363" s="67">
        <v>63</v>
      </c>
      <c r="C363" s="68" t="s">
        <v>269</v>
      </c>
      <c r="D363" s="82">
        <f t="shared" ref="D363:F363" si="72">D362</f>
        <v>0</v>
      </c>
      <c r="E363" s="114">
        <f t="shared" si="72"/>
        <v>1372</v>
      </c>
      <c r="F363" s="114">
        <f t="shared" si="72"/>
        <v>1371</v>
      </c>
      <c r="G363" s="82">
        <v>0</v>
      </c>
    </row>
    <row r="364" spans="1:7" ht="11.1" customHeight="1">
      <c r="A364" s="45"/>
      <c r="B364" s="67"/>
      <c r="C364" s="68"/>
      <c r="D364" s="76"/>
      <c r="E364" s="76"/>
      <c r="F364" s="76"/>
      <c r="G364" s="76"/>
    </row>
    <row r="365" spans="1:7" ht="25.5">
      <c r="A365" s="45"/>
      <c r="B365" s="67">
        <v>64</v>
      </c>
      <c r="C365" s="68" t="s">
        <v>161</v>
      </c>
      <c r="D365" s="66"/>
      <c r="E365" s="66"/>
      <c r="F365" s="66"/>
      <c r="G365" s="66"/>
    </row>
    <row r="366" spans="1:7">
      <c r="A366" s="45"/>
      <c r="B366" s="67" t="s">
        <v>309</v>
      </c>
      <c r="C366" s="68" t="s">
        <v>240</v>
      </c>
      <c r="D366" s="82">
        <v>0</v>
      </c>
      <c r="E366" s="114">
        <v>6911</v>
      </c>
      <c r="F366" s="114">
        <v>6911</v>
      </c>
      <c r="G366" s="59">
        <v>0</v>
      </c>
    </row>
    <row r="367" spans="1:7" ht="25.5">
      <c r="A367" s="45" t="s">
        <v>6</v>
      </c>
      <c r="B367" s="67">
        <v>64</v>
      </c>
      <c r="C367" s="68" t="s">
        <v>161</v>
      </c>
      <c r="D367" s="82">
        <f t="shared" ref="D367:F367" si="73">D366</f>
        <v>0</v>
      </c>
      <c r="E367" s="114">
        <f t="shared" si="73"/>
        <v>6911</v>
      </c>
      <c r="F367" s="114">
        <f t="shared" si="73"/>
        <v>6911</v>
      </c>
      <c r="G367" s="82">
        <v>0</v>
      </c>
    </row>
    <row r="368" spans="1:7" ht="11.1" customHeight="1">
      <c r="A368" s="45"/>
      <c r="B368" s="67"/>
      <c r="C368" s="68"/>
      <c r="D368" s="77"/>
      <c r="E368" s="85"/>
      <c r="F368" s="85"/>
      <c r="G368" s="77"/>
    </row>
    <row r="369" spans="1:7" ht="25.5">
      <c r="A369" s="45"/>
      <c r="B369" s="67">
        <v>65</v>
      </c>
      <c r="C369" s="68" t="s">
        <v>394</v>
      </c>
      <c r="D369" s="77"/>
      <c r="E369" s="85"/>
      <c r="F369" s="85"/>
      <c r="G369" s="77"/>
    </row>
    <row r="370" spans="1:7">
      <c r="A370" s="45"/>
      <c r="B370" s="67" t="s">
        <v>344</v>
      </c>
      <c r="C370" s="68" t="s">
        <v>240</v>
      </c>
      <c r="D370" s="82">
        <v>0</v>
      </c>
      <c r="E370" s="82">
        <v>0</v>
      </c>
      <c r="F370" s="82">
        <v>0</v>
      </c>
      <c r="G370" s="87">
        <v>3500</v>
      </c>
    </row>
    <row r="371" spans="1:7" ht="25.5">
      <c r="A371" s="74" t="s">
        <v>6</v>
      </c>
      <c r="B371" s="108">
        <v>65</v>
      </c>
      <c r="C371" s="75" t="s">
        <v>394</v>
      </c>
      <c r="D371" s="82">
        <f t="shared" ref="D371:F371" si="74">D370</f>
        <v>0</v>
      </c>
      <c r="E371" s="82">
        <f t="shared" si="74"/>
        <v>0</v>
      </c>
      <c r="F371" s="82">
        <f t="shared" si="74"/>
        <v>0</v>
      </c>
      <c r="G371" s="114">
        <v>3500</v>
      </c>
    </row>
    <row r="372" spans="1:7" ht="9.9499999999999993" hidden="1" customHeight="1">
      <c r="A372" s="45"/>
      <c r="B372" s="67"/>
      <c r="C372" s="68"/>
      <c r="D372" s="77"/>
      <c r="E372" s="77"/>
      <c r="F372" s="77"/>
      <c r="G372" s="85"/>
    </row>
    <row r="373" spans="1:7" ht="38.25">
      <c r="A373" s="45"/>
      <c r="B373" s="67">
        <v>66</v>
      </c>
      <c r="C373" s="68" t="s">
        <v>361</v>
      </c>
      <c r="D373" s="77"/>
      <c r="E373" s="77"/>
      <c r="F373" s="77"/>
      <c r="G373" s="85"/>
    </row>
    <row r="374" spans="1:7">
      <c r="A374" s="45"/>
      <c r="B374" s="67" t="s">
        <v>362</v>
      </c>
      <c r="C374" s="68" t="s">
        <v>240</v>
      </c>
      <c r="D374" s="82">
        <v>0</v>
      </c>
      <c r="E374" s="82">
        <v>0</v>
      </c>
      <c r="F374" s="82">
        <v>0</v>
      </c>
      <c r="G374" s="87">
        <v>1500</v>
      </c>
    </row>
    <row r="375" spans="1:7" ht="38.25">
      <c r="A375" s="45" t="s">
        <v>6</v>
      </c>
      <c r="B375" s="67">
        <v>66</v>
      </c>
      <c r="C375" s="68" t="s">
        <v>361</v>
      </c>
      <c r="D375" s="82">
        <f t="shared" ref="D375:F375" si="75">D374</f>
        <v>0</v>
      </c>
      <c r="E375" s="82">
        <f t="shared" si="75"/>
        <v>0</v>
      </c>
      <c r="F375" s="82">
        <f t="shared" si="75"/>
        <v>0</v>
      </c>
      <c r="G375" s="114">
        <v>1500</v>
      </c>
    </row>
    <row r="376" spans="1:7">
      <c r="A376" s="45"/>
      <c r="B376" s="67"/>
      <c r="C376" s="68"/>
      <c r="D376" s="77"/>
      <c r="E376" s="77"/>
      <c r="F376" s="77"/>
      <c r="G376" s="85"/>
    </row>
    <row r="377" spans="1:7" ht="25.5">
      <c r="A377" s="45"/>
      <c r="B377" s="67">
        <v>67</v>
      </c>
      <c r="C377" s="68" t="s">
        <v>371</v>
      </c>
      <c r="D377" s="77"/>
      <c r="E377" s="77"/>
      <c r="F377" s="77"/>
      <c r="G377" s="85"/>
    </row>
    <row r="378" spans="1:7">
      <c r="A378" s="45"/>
      <c r="B378" s="67" t="s">
        <v>372</v>
      </c>
      <c r="C378" s="68" t="s">
        <v>240</v>
      </c>
      <c r="D378" s="82">
        <v>0</v>
      </c>
      <c r="E378" s="82">
        <v>0</v>
      </c>
      <c r="F378" s="82">
        <v>0</v>
      </c>
      <c r="G378" s="87">
        <v>2000</v>
      </c>
    </row>
    <row r="379" spans="1:7" ht="25.5">
      <c r="A379" s="45" t="s">
        <v>6</v>
      </c>
      <c r="B379" s="67">
        <v>67</v>
      </c>
      <c r="C379" s="68" t="s">
        <v>371</v>
      </c>
      <c r="D379" s="82">
        <f t="shared" ref="D379:F379" si="76">D378</f>
        <v>0</v>
      </c>
      <c r="E379" s="82">
        <f t="shared" si="76"/>
        <v>0</v>
      </c>
      <c r="F379" s="82">
        <f t="shared" si="76"/>
        <v>0</v>
      </c>
      <c r="G379" s="114">
        <v>2000</v>
      </c>
    </row>
    <row r="380" spans="1:7" ht="13.9" customHeight="1">
      <c r="A380" s="45" t="s">
        <v>6</v>
      </c>
      <c r="B380" s="67">
        <v>48</v>
      </c>
      <c r="C380" s="68" t="s">
        <v>139</v>
      </c>
      <c r="D380" s="82">
        <f t="shared" ref="D380:F380" si="77">D351+D355+D359+D363+D367+D371+D375+D379</f>
        <v>0</v>
      </c>
      <c r="E380" s="114">
        <f t="shared" si="77"/>
        <v>41283</v>
      </c>
      <c r="F380" s="114">
        <f t="shared" si="77"/>
        <v>41282</v>
      </c>
      <c r="G380" s="114">
        <v>7000</v>
      </c>
    </row>
    <row r="381" spans="1:7" ht="13.9" customHeight="1">
      <c r="A381" s="45"/>
      <c r="B381" s="67"/>
      <c r="C381" s="68"/>
      <c r="D381" s="76"/>
      <c r="E381" s="76"/>
      <c r="F381" s="76"/>
      <c r="G381" s="76"/>
    </row>
    <row r="382" spans="1:7" ht="13.9" customHeight="1">
      <c r="A382" s="45"/>
      <c r="B382" s="67">
        <v>49</v>
      </c>
      <c r="C382" s="68" t="s">
        <v>142</v>
      </c>
      <c r="D382" s="66"/>
      <c r="E382" s="66"/>
      <c r="F382" s="66"/>
      <c r="G382" s="66"/>
    </row>
    <row r="383" spans="1:7" ht="27" customHeight="1">
      <c r="A383" s="45"/>
      <c r="B383" s="67">
        <v>60</v>
      </c>
      <c r="C383" s="68" t="s">
        <v>399</v>
      </c>
      <c r="D383" s="66"/>
      <c r="E383" s="66"/>
      <c r="F383" s="66"/>
      <c r="G383" s="66"/>
    </row>
    <row r="384" spans="1:7" ht="15" customHeight="1">
      <c r="A384" s="45"/>
      <c r="B384" s="67" t="s">
        <v>251</v>
      </c>
      <c r="C384" s="68" t="s">
        <v>240</v>
      </c>
      <c r="D384" s="82">
        <v>0</v>
      </c>
      <c r="E384" s="114">
        <v>179</v>
      </c>
      <c r="F384" s="114">
        <v>179</v>
      </c>
      <c r="G384" s="59">
        <v>0</v>
      </c>
    </row>
    <row r="385" spans="1:7" ht="29.45" customHeight="1">
      <c r="A385" s="45" t="s">
        <v>6</v>
      </c>
      <c r="B385" s="67">
        <v>60</v>
      </c>
      <c r="C385" s="68" t="s">
        <v>399</v>
      </c>
      <c r="D385" s="82">
        <f t="shared" ref="D385:F385" si="78">D384</f>
        <v>0</v>
      </c>
      <c r="E385" s="114">
        <f t="shared" si="78"/>
        <v>179</v>
      </c>
      <c r="F385" s="114">
        <f t="shared" si="78"/>
        <v>179</v>
      </c>
      <c r="G385" s="82">
        <v>0</v>
      </c>
    </row>
    <row r="386" spans="1:7" ht="13.9" customHeight="1">
      <c r="A386" s="45"/>
      <c r="B386" s="67"/>
      <c r="C386" s="68"/>
      <c r="D386" s="76"/>
      <c r="E386" s="76"/>
      <c r="F386" s="76"/>
      <c r="G386" s="76"/>
    </row>
    <row r="387" spans="1:7" ht="25.5">
      <c r="A387" s="45"/>
      <c r="B387" s="67">
        <v>61</v>
      </c>
      <c r="C387" s="68" t="s">
        <v>253</v>
      </c>
      <c r="D387" s="66"/>
      <c r="E387" s="66"/>
      <c r="F387" s="66"/>
      <c r="G387" s="66"/>
    </row>
    <row r="388" spans="1:7" ht="15" customHeight="1">
      <c r="A388" s="45"/>
      <c r="B388" s="67" t="s">
        <v>252</v>
      </c>
      <c r="C388" s="68" t="s">
        <v>240</v>
      </c>
      <c r="D388" s="82">
        <v>0</v>
      </c>
      <c r="E388" s="114">
        <v>45</v>
      </c>
      <c r="F388" s="114">
        <v>45</v>
      </c>
      <c r="G388" s="59">
        <v>0</v>
      </c>
    </row>
    <row r="389" spans="1:7" ht="25.5">
      <c r="A389" s="45" t="s">
        <v>6</v>
      </c>
      <c r="B389" s="67">
        <v>61</v>
      </c>
      <c r="C389" s="68" t="s">
        <v>253</v>
      </c>
      <c r="D389" s="82">
        <f t="shared" ref="D389:F389" si="79">D388</f>
        <v>0</v>
      </c>
      <c r="E389" s="114">
        <f t="shared" si="79"/>
        <v>45</v>
      </c>
      <c r="F389" s="114">
        <f t="shared" si="79"/>
        <v>45</v>
      </c>
      <c r="G389" s="82">
        <v>0</v>
      </c>
    </row>
    <row r="390" spans="1:7">
      <c r="A390" s="45"/>
      <c r="B390" s="67"/>
      <c r="C390" s="68"/>
      <c r="D390" s="76"/>
      <c r="E390" s="76"/>
      <c r="F390" s="76"/>
      <c r="G390" s="76"/>
    </row>
    <row r="391" spans="1:7" ht="25.5">
      <c r="A391" s="45"/>
      <c r="B391" s="67">
        <v>62</v>
      </c>
      <c r="C391" s="68" t="s">
        <v>256</v>
      </c>
      <c r="D391" s="66"/>
      <c r="E391" s="66"/>
      <c r="F391" s="66"/>
      <c r="G391" s="66"/>
    </row>
    <row r="392" spans="1:7" ht="15" customHeight="1">
      <c r="A392" s="45"/>
      <c r="B392" s="67" t="s">
        <v>257</v>
      </c>
      <c r="C392" s="68" t="s">
        <v>240</v>
      </c>
      <c r="D392" s="82">
        <v>0</v>
      </c>
      <c r="E392" s="114">
        <v>3692</v>
      </c>
      <c r="F392" s="114">
        <v>3692</v>
      </c>
      <c r="G392" s="59">
        <v>0</v>
      </c>
    </row>
    <row r="393" spans="1:7" ht="25.5">
      <c r="A393" s="45" t="s">
        <v>6</v>
      </c>
      <c r="B393" s="67">
        <v>62</v>
      </c>
      <c r="C393" s="68" t="s">
        <v>256</v>
      </c>
      <c r="D393" s="82">
        <f t="shared" ref="D393:F393" si="80">D392</f>
        <v>0</v>
      </c>
      <c r="E393" s="114">
        <f t="shared" si="80"/>
        <v>3692</v>
      </c>
      <c r="F393" s="114">
        <f t="shared" si="80"/>
        <v>3692</v>
      </c>
      <c r="G393" s="82">
        <v>0</v>
      </c>
    </row>
    <row r="394" spans="1:7">
      <c r="A394" s="45"/>
      <c r="B394" s="67"/>
      <c r="C394" s="68"/>
      <c r="D394" s="76"/>
      <c r="E394" s="76"/>
      <c r="F394" s="76"/>
      <c r="G394" s="76"/>
    </row>
    <row r="395" spans="1:7" ht="25.5">
      <c r="A395" s="45"/>
      <c r="B395" s="67">
        <v>63</v>
      </c>
      <c r="C395" s="68" t="s">
        <v>122</v>
      </c>
      <c r="D395" s="66"/>
      <c r="E395" s="66"/>
      <c r="F395" s="66"/>
      <c r="G395" s="66"/>
    </row>
    <row r="396" spans="1:7" ht="15" customHeight="1">
      <c r="A396" s="45"/>
      <c r="B396" s="67" t="s">
        <v>310</v>
      </c>
      <c r="C396" s="68" t="s">
        <v>240</v>
      </c>
      <c r="D396" s="77">
        <v>0</v>
      </c>
      <c r="E396" s="85">
        <v>3482</v>
      </c>
      <c r="F396" s="85">
        <v>3482</v>
      </c>
      <c r="G396" s="1">
        <v>0</v>
      </c>
    </row>
    <row r="397" spans="1:7" ht="25.5">
      <c r="A397" s="45" t="s">
        <v>6</v>
      </c>
      <c r="B397" s="67">
        <v>63</v>
      </c>
      <c r="C397" s="68" t="s">
        <v>122</v>
      </c>
      <c r="D397" s="71">
        <f t="shared" ref="D397:F397" si="81">D396</f>
        <v>0</v>
      </c>
      <c r="E397" s="72">
        <f t="shared" si="81"/>
        <v>3482</v>
      </c>
      <c r="F397" s="72">
        <f t="shared" si="81"/>
        <v>3482</v>
      </c>
      <c r="G397" s="71">
        <v>0</v>
      </c>
    </row>
    <row r="398" spans="1:7">
      <c r="A398" s="45"/>
      <c r="B398" s="67"/>
      <c r="C398" s="68"/>
      <c r="D398" s="76"/>
      <c r="E398" s="76"/>
      <c r="F398" s="76"/>
      <c r="G398" s="76"/>
    </row>
    <row r="399" spans="1:7" ht="25.5">
      <c r="A399" s="45"/>
      <c r="B399" s="67">
        <v>64</v>
      </c>
      <c r="C399" s="68" t="s">
        <v>178</v>
      </c>
      <c r="D399" s="76"/>
      <c r="E399" s="76"/>
      <c r="F399" s="76"/>
      <c r="G399" s="76"/>
    </row>
    <row r="400" spans="1:7" ht="13.9" customHeight="1">
      <c r="A400" s="45"/>
      <c r="B400" s="67" t="s">
        <v>311</v>
      </c>
      <c r="C400" s="68" t="s">
        <v>240</v>
      </c>
      <c r="D400" s="82">
        <v>0</v>
      </c>
      <c r="E400" s="114">
        <v>4321</v>
      </c>
      <c r="F400" s="114">
        <v>4321</v>
      </c>
      <c r="G400" s="87">
        <v>2398</v>
      </c>
    </row>
    <row r="401" spans="1:7" ht="25.5">
      <c r="A401" s="45" t="s">
        <v>6</v>
      </c>
      <c r="B401" s="67">
        <v>64</v>
      </c>
      <c r="C401" s="68" t="s">
        <v>178</v>
      </c>
      <c r="D401" s="82">
        <f t="shared" ref="D401:F401" si="82">D400</f>
        <v>0</v>
      </c>
      <c r="E401" s="114">
        <f t="shared" si="82"/>
        <v>4321</v>
      </c>
      <c r="F401" s="114">
        <f t="shared" si="82"/>
        <v>4321</v>
      </c>
      <c r="G401" s="114">
        <v>2398</v>
      </c>
    </row>
    <row r="402" spans="1:7">
      <c r="A402" s="45"/>
      <c r="B402" s="67"/>
      <c r="C402" s="68"/>
      <c r="D402" s="76"/>
      <c r="E402" s="76"/>
      <c r="F402" s="76"/>
      <c r="G402" s="76"/>
    </row>
    <row r="403" spans="1:7" ht="25.5">
      <c r="A403" s="45"/>
      <c r="B403" s="67">
        <v>65</v>
      </c>
      <c r="C403" s="68" t="s">
        <v>325</v>
      </c>
      <c r="D403" s="76"/>
      <c r="E403" s="76"/>
      <c r="F403" s="76"/>
      <c r="G403" s="76"/>
    </row>
    <row r="404" spans="1:7" ht="15" customHeight="1">
      <c r="A404" s="45"/>
      <c r="B404" s="67" t="s">
        <v>312</v>
      </c>
      <c r="C404" s="68" t="s">
        <v>240</v>
      </c>
      <c r="D404" s="82">
        <v>0</v>
      </c>
      <c r="E404" s="114">
        <v>3500</v>
      </c>
      <c r="F404" s="114">
        <v>3500</v>
      </c>
      <c r="G404" s="59">
        <v>0</v>
      </c>
    </row>
    <row r="405" spans="1:7" ht="25.5">
      <c r="A405" s="74" t="s">
        <v>6</v>
      </c>
      <c r="B405" s="108">
        <v>65</v>
      </c>
      <c r="C405" s="75" t="s">
        <v>325</v>
      </c>
      <c r="D405" s="82">
        <f t="shared" ref="D405:F405" si="83">D404</f>
        <v>0</v>
      </c>
      <c r="E405" s="114">
        <f t="shared" si="83"/>
        <v>3500</v>
      </c>
      <c r="F405" s="114">
        <f t="shared" si="83"/>
        <v>3500</v>
      </c>
      <c r="G405" s="82">
        <v>0</v>
      </c>
    </row>
    <row r="406" spans="1:7">
      <c r="A406" s="45"/>
      <c r="B406" s="67"/>
      <c r="C406" s="68"/>
      <c r="D406" s="77"/>
      <c r="E406" s="85"/>
      <c r="F406" s="85"/>
      <c r="G406" s="77"/>
    </row>
    <row r="407" spans="1:7" ht="25.5">
      <c r="A407" s="45"/>
      <c r="B407" s="67">
        <v>66</v>
      </c>
      <c r="C407" s="68" t="s">
        <v>395</v>
      </c>
      <c r="D407" s="76"/>
      <c r="E407" s="76"/>
      <c r="F407" s="76"/>
      <c r="G407" s="76"/>
    </row>
    <row r="408" spans="1:7" ht="15" customHeight="1">
      <c r="A408" s="45"/>
      <c r="B408" s="67" t="s">
        <v>396</v>
      </c>
      <c r="C408" s="68" t="s">
        <v>240</v>
      </c>
      <c r="D408" s="82">
        <v>0</v>
      </c>
      <c r="E408" s="82">
        <v>0</v>
      </c>
      <c r="F408" s="82">
        <v>0</v>
      </c>
      <c r="G408" s="87">
        <v>2000</v>
      </c>
    </row>
    <row r="409" spans="1:7" ht="25.5">
      <c r="A409" s="45" t="s">
        <v>6</v>
      </c>
      <c r="B409" s="67">
        <v>66</v>
      </c>
      <c r="C409" s="68" t="s">
        <v>395</v>
      </c>
      <c r="D409" s="82">
        <f t="shared" ref="D409:F409" si="84">D408</f>
        <v>0</v>
      </c>
      <c r="E409" s="82">
        <f t="shared" si="84"/>
        <v>0</v>
      </c>
      <c r="F409" s="82">
        <f t="shared" si="84"/>
        <v>0</v>
      </c>
      <c r="G409" s="114">
        <v>2000</v>
      </c>
    </row>
    <row r="410" spans="1:7" ht="13.9" customHeight="1">
      <c r="A410" s="45" t="s">
        <v>6</v>
      </c>
      <c r="B410" s="67">
        <v>49</v>
      </c>
      <c r="C410" s="68" t="s">
        <v>142</v>
      </c>
      <c r="D410" s="82">
        <f t="shared" ref="D410:F410" si="85">D385+D389+D393+D397+D401+D405+D409</f>
        <v>0</v>
      </c>
      <c r="E410" s="114">
        <f t="shared" si="85"/>
        <v>15219</v>
      </c>
      <c r="F410" s="114">
        <f t="shared" si="85"/>
        <v>15219</v>
      </c>
      <c r="G410" s="114">
        <v>4398</v>
      </c>
    </row>
    <row r="411" spans="1:7" ht="13.9" customHeight="1">
      <c r="A411" s="45"/>
      <c r="B411" s="67"/>
      <c r="C411" s="68"/>
      <c r="D411" s="77"/>
      <c r="E411" s="77"/>
      <c r="F411" s="77"/>
      <c r="G411" s="76"/>
    </row>
    <row r="412" spans="1:7" ht="13.9" customHeight="1">
      <c r="A412" s="133"/>
      <c r="B412" s="67">
        <v>50</v>
      </c>
      <c r="C412" s="68" t="s">
        <v>143</v>
      </c>
      <c r="D412" s="18"/>
      <c r="E412" s="76"/>
      <c r="F412" s="134"/>
      <c r="G412" s="19"/>
    </row>
    <row r="413" spans="1:7" ht="38.25">
      <c r="A413" s="133"/>
      <c r="B413" s="67">
        <v>60</v>
      </c>
      <c r="C413" s="68" t="s">
        <v>334</v>
      </c>
      <c r="D413" s="18"/>
      <c r="E413" s="76"/>
      <c r="F413" s="134"/>
      <c r="G413" s="19"/>
    </row>
    <row r="414" spans="1:7" ht="13.9" customHeight="1">
      <c r="A414" s="133"/>
      <c r="B414" s="67" t="s">
        <v>335</v>
      </c>
      <c r="C414" s="68" t="s">
        <v>240</v>
      </c>
      <c r="D414" s="127">
        <v>0</v>
      </c>
      <c r="E414" s="127">
        <v>0</v>
      </c>
      <c r="F414" s="76">
        <v>1</v>
      </c>
      <c r="G414" s="59">
        <v>0</v>
      </c>
    </row>
    <row r="415" spans="1:7" ht="38.25">
      <c r="A415" s="133" t="s">
        <v>6</v>
      </c>
      <c r="B415" s="67">
        <v>60</v>
      </c>
      <c r="C415" s="68" t="s">
        <v>334</v>
      </c>
      <c r="D415" s="71">
        <f t="shared" ref="D415:F415" si="86">D414</f>
        <v>0</v>
      </c>
      <c r="E415" s="71">
        <f t="shared" si="86"/>
        <v>0</v>
      </c>
      <c r="F415" s="72">
        <f t="shared" si="86"/>
        <v>1</v>
      </c>
      <c r="G415" s="71">
        <v>0</v>
      </c>
    </row>
    <row r="416" spans="1:7" ht="13.9" customHeight="1">
      <c r="A416" s="133"/>
      <c r="B416" s="67"/>
      <c r="C416" s="68"/>
      <c r="D416" s="77"/>
      <c r="E416" s="77"/>
      <c r="F416" s="85"/>
      <c r="G416" s="77"/>
    </row>
    <row r="417" spans="1:7" ht="27.95" customHeight="1">
      <c r="A417" s="133"/>
      <c r="B417" s="67">
        <v>61</v>
      </c>
      <c r="C417" s="68" t="s">
        <v>400</v>
      </c>
      <c r="D417" s="18"/>
      <c r="E417" s="76"/>
      <c r="F417" s="134"/>
      <c r="G417" s="19"/>
    </row>
    <row r="418" spans="1:7" ht="13.9" customHeight="1">
      <c r="A418" s="133"/>
      <c r="B418" s="67" t="s">
        <v>384</v>
      </c>
      <c r="C418" s="68" t="s">
        <v>240</v>
      </c>
      <c r="D418" s="127">
        <v>0</v>
      </c>
      <c r="E418" s="127">
        <v>0</v>
      </c>
      <c r="F418" s="77">
        <v>0</v>
      </c>
      <c r="G418" s="87">
        <v>2204</v>
      </c>
    </row>
    <row r="419" spans="1:7" ht="27.95" customHeight="1">
      <c r="A419" s="133" t="s">
        <v>6</v>
      </c>
      <c r="B419" s="67">
        <v>61</v>
      </c>
      <c r="C419" s="68" t="s">
        <v>400</v>
      </c>
      <c r="D419" s="71">
        <f t="shared" ref="D419:F419" si="87">D418</f>
        <v>0</v>
      </c>
      <c r="E419" s="71">
        <f t="shared" si="87"/>
        <v>0</v>
      </c>
      <c r="F419" s="71">
        <f t="shared" si="87"/>
        <v>0</v>
      </c>
      <c r="G419" s="72">
        <v>2204</v>
      </c>
    </row>
    <row r="420" spans="1:7">
      <c r="A420" s="133"/>
      <c r="B420" s="67"/>
      <c r="C420" s="68"/>
      <c r="D420" s="77"/>
      <c r="E420" s="77"/>
      <c r="F420" s="77"/>
      <c r="G420" s="85"/>
    </row>
    <row r="421" spans="1:7" ht="25.5">
      <c r="A421" s="133"/>
      <c r="B421" s="67">
        <v>62</v>
      </c>
      <c r="C421" s="68" t="s">
        <v>390</v>
      </c>
      <c r="D421" s="116"/>
      <c r="E421" s="76"/>
      <c r="F421" s="77"/>
      <c r="G421" s="160"/>
    </row>
    <row r="422" spans="1:7">
      <c r="A422" s="133"/>
      <c r="B422" s="67" t="s">
        <v>391</v>
      </c>
      <c r="C422" s="68" t="s">
        <v>240</v>
      </c>
      <c r="D422" s="127">
        <v>0</v>
      </c>
      <c r="E422" s="127">
        <v>0</v>
      </c>
      <c r="F422" s="77">
        <v>0</v>
      </c>
      <c r="G422" s="87">
        <v>5000</v>
      </c>
    </row>
    <row r="423" spans="1:7" ht="25.5">
      <c r="A423" s="133" t="s">
        <v>6</v>
      </c>
      <c r="B423" s="67">
        <v>62</v>
      </c>
      <c r="C423" s="68" t="s">
        <v>390</v>
      </c>
      <c r="D423" s="71">
        <f t="shared" ref="D423:F423" si="88">D422</f>
        <v>0</v>
      </c>
      <c r="E423" s="71">
        <f t="shared" si="88"/>
        <v>0</v>
      </c>
      <c r="F423" s="71">
        <f t="shared" si="88"/>
        <v>0</v>
      </c>
      <c r="G423" s="72">
        <v>5000</v>
      </c>
    </row>
    <row r="424" spans="1:7">
      <c r="A424" s="133" t="s">
        <v>6</v>
      </c>
      <c r="B424" s="67">
        <v>50</v>
      </c>
      <c r="C424" s="68" t="s">
        <v>143</v>
      </c>
      <c r="D424" s="82">
        <f t="shared" ref="D424:F424" si="89">D391+D395+D399+D403+D411+D415+D419+D423</f>
        <v>0</v>
      </c>
      <c r="E424" s="82">
        <f t="shared" si="89"/>
        <v>0</v>
      </c>
      <c r="F424" s="114">
        <f t="shared" si="89"/>
        <v>1</v>
      </c>
      <c r="G424" s="114">
        <v>7204</v>
      </c>
    </row>
    <row r="425" spans="1:7">
      <c r="A425" s="45"/>
      <c r="B425" s="51"/>
      <c r="C425" s="65"/>
      <c r="D425" s="66"/>
      <c r="E425" s="66"/>
      <c r="F425" s="66"/>
      <c r="G425" s="66"/>
    </row>
    <row r="426" spans="1:7" ht="13.9" customHeight="1">
      <c r="A426" s="45"/>
      <c r="B426" s="67">
        <v>60</v>
      </c>
      <c r="C426" s="68" t="s">
        <v>56</v>
      </c>
      <c r="D426" s="42"/>
      <c r="E426" s="42"/>
      <c r="F426" s="42"/>
      <c r="G426" s="42"/>
    </row>
    <row r="427" spans="1:7" ht="13.9" customHeight="1">
      <c r="A427" s="45"/>
      <c r="B427" s="67" t="s">
        <v>69</v>
      </c>
      <c r="C427" s="69" t="s">
        <v>70</v>
      </c>
      <c r="D427" s="60">
        <v>1014</v>
      </c>
      <c r="E427" s="1">
        <v>0</v>
      </c>
      <c r="F427" s="1">
        <v>0</v>
      </c>
      <c r="G427" s="1">
        <v>0</v>
      </c>
    </row>
    <row r="428" spans="1:7" ht="13.9" customHeight="1">
      <c r="A428" s="45" t="s">
        <v>6</v>
      </c>
      <c r="B428" s="67">
        <v>60</v>
      </c>
      <c r="C428" s="68" t="s">
        <v>56</v>
      </c>
      <c r="D428" s="98">
        <f t="shared" ref="D428:F428" si="90">SUM(D427:D427)</f>
        <v>1014</v>
      </c>
      <c r="E428" s="56">
        <f t="shared" si="90"/>
        <v>0</v>
      </c>
      <c r="F428" s="56">
        <f t="shared" si="90"/>
        <v>0</v>
      </c>
      <c r="G428" s="56">
        <v>0</v>
      </c>
    </row>
    <row r="429" spans="1:7">
      <c r="A429" s="45"/>
      <c r="B429" s="67"/>
      <c r="C429" s="68"/>
      <c r="D429" s="43"/>
      <c r="E429" s="42"/>
      <c r="F429" s="42"/>
      <c r="G429" s="58"/>
    </row>
    <row r="430" spans="1:7" ht="14.65" customHeight="1">
      <c r="A430" s="45"/>
      <c r="B430" s="67">
        <v>70</v>
      </c>
      <c r="C430" s="68" t="s">
        <v>35</v>
      </c>
      <c r="D430" s="42"/>
      <c r="E430" s="42"/>
      <c r="F430" s="42"/>
      <c r="G430" s="42"/>
    </row>
    <row r="431" spans="1:7" ht="27" customHeight="1">
      <c r="A431" s="45"/>
      <c r="B431" s="70" t="s">
        <v>173</v>
      </c>
      <c r="C431" s="68" t="s">
        <v>174</v>
      </c>
      <c r="D431" s="60">
        <v>80000</v>
      </c>
      <c r="E431" s="1">
        <v>0</v>
      </c>
      <c r="F431" s="1">
        <v>0</v>
      </c>
      <c r="G431" s="1">
        <v>0</v>
      </c>
    </row>
    <row r="432" spans="1:7" ht="15" customHeight="1">
      <c r="A432" s="45" t="s">
        <v>6</v>
      </c>
      <c r="B432" s="67">
        <v>70</v>
      </c>
      <c r="C432" s="68" t="s">
        <v>35</v>
      </c>
      <c r="D432" s="57">
        <f t="shared" ref="D432:F432" si="91">SUM(D431:D431)</f>
        <v>80000</v>
      </c>
      <c r="E432" s="56">
        <f t="shared" si="91"/>
        <v>0</v>
      </c>
      <c r="F432" s="56">
        <f t="shared" si="91"/>
        <v>0</v>
      </c>
      <c r="G432" s="56">
        <v>0</v>
      </c>
    </row>
    <row r="433" spans="1:7" ht="10.15" customHeight="1">
      <c r="A433" s="45"/>
      <c r="B433" s="67"/>
      <c r="C433" s="68"/>
      <c r="D433" s="88"/>
      <c r="E433" s="88"/>
      <c r="F433" s="88"/>
      <c r="G433" s="88"/>
    </row>
    <row r="434" spans="1:7" ht="25.5">
      <c r="A434" s="45"/>
      <c r="B434" s="67">
        <v>71</v>
      </c>
      <c r="C434" s="68" t="s">
        <v>176</v>
      </c>
      <c r="D434" s="42"/>
      <c r="E434" s="42"/>
      <c r="F434" s="42"/>
      <c r="G434" s="42"/>
    </row>
    <row r="435" spans="1:7" ht="28.15" customHeight="1">
      <c r="A435" s="45"/>
      <c r="B435" s="67" t="s">
        <v>73</v>
      </c>
      <c r="C435" s="69" t="s">
        <v>74</v>
      </c>
      <c r="D435" s="87">
        <v>14863</v>
      </c>
      <c r="E435" s="59">
        <v>0</v>
      </c>
      <c r="F435" s="59">
        <v>0</v>
      </c>
      <c r="G435" s="59">
        <v>0</v>
      </c>
    </row>
    <row r="436" spans="1:7" ht="25.5">
      <c r="A436" s="45" t="s">
        <v>6</v>
      </c>
      <c r="B436" s="67">
        <v>71</v>
      </c>
      <c r="C436" s="68" t="s">
        <v>176</v>
      </c>
      <c r="D436" s="87">
        <f t="shared" ref="D436:F436" si="92">SUM(D435:D435)</f>
        <v>14863</v>
      </c>
      <c r="E436" s="59">
        <f t="shared" si="92"/>
        <v>0</v>
      </c>
      <c r="F436" s="59">
        <f t="shared" si="92"/>
        <v>0</v>
      </c>
      <c r="G436" s="59">
        <v>0</v>
      </c>
    </row>
    <row r="437" spans="1:7">
      <c r="A437" s="45"/>
      <c r="B437" s="67"/>
      <c r="C437" s="68"/>
      <c r="D437" s="96"/>
      <c r="E437" s="60"/>
      <c r="F437" s="96"/>
      <c r="G437" s="42"/>
    </row>
    <row r="438" spans="1:7" ht="15" customHeight="1">
      <c r="A438" s="45"/>
      <c r="B438" s="67">
        <v>72</v>
      </c>
      <c r="C438" s="68" t="s">
        <v>141</v>
      </c>
      <c r="D438" s="96"/>
      <c r="E438" s="60"/>
      <c r="F438" s="96"/>
      <c r="G438" s="42"/>
    </row>
    <row r="439" spans="1:7" ht="15" customHeight="1">
      <c r="A439" s="45"/>
      <c r="B439" s="67" t="s">
        <v>75</v>
      </c>
      <c r="C439" s="69" t="s">
        <v>76</v>
      </c>
      <c r="D439" s="60">
        <v>3000</v>
      </c>
      <c r="E439" s="1">
        <v>0</v>
      </c>
      <c r="F439" s="1">
        <v>0</v>
      </c>
      <c r="G439" s="1">
        <v>0</v>
      </c>
    </row>
    <row r="440" spans="1:7" ht="28.15" customHeight="1">
      <c r="A440" s="74"/>
      <c r="B440" s="108" t="s">
        <v>95</v>
      </c>
      <c r="C440" s="163" t="s">
        <v>177</v>
      </c>
      <c r="D440" s="87">
        <v>4276</v>
      </c>
      <c r="E440" s="59">
        <v>0</v>
      </c>
      <c r="F440" s="59">
        <v>0</v>
      </c>
      <c r="G440" s="59">
        <v>0</v>
      </c>
    </row>
    <row r="441" spans="1:7" ht="54" customHeight="1">
      <c r="A441" s="45"/>
      <c r="B441" s="67" t="s">
        <v>124</v>
      </c>
      <c r="C441" s="115" t="s">
        <v>125</v>
      </c>
      <c r="D441" s="60">
        <v>7839</v>
      </c>
      <c r="E441" s="1">
        <v>0</v>
      </c>
      <c r="F441" s="1">
        <v>0</v>
      </c>
      <c r="G441" s="1">
        <v>0</v>
      </c>
    </row>
    <row r="442" spans="1:7" ht="25.5">
      <c r="A442" s="45"/>
      <c r="B442" s="67" t="s">
        <v>151</v>
      </c>
      <c r="C442" s="97" t="s">
        <v>152</v>
      </c>
      <c r="D442" s="60">
        <v>10449</v>
      </c>
      <c r="E442" s="1">
        <v>0</v>
      </c>
      <c r="F442" s="1">
        <v>0</v>
      </c>
      <c r="G442" s="1">
        <v>0</v>
      </c>
    </row>
    <row r="443" spans="1:7" ht="25.5">
      <c r="A443" s="45"/>
      <c r="B443" s="67" t="s">
        <v>160</v>
      </c>
      <c r="C443" s="97" t="s">
        <v>161</v>
      </c>
      <c r="D443" s="60">
        <v>4880</v>
      </c>
      <c r="E443" s="1">
        <v>0</v>
      </c>
      <c r="F443" s="1">
        <v>0</v>
      </c>
      <c r="G443" s="1">
        <v>0</v>
      </c>
    </row>
    <row r="444" spans="1:7" ht="42" customHeight="1">
      <c r="A444" s="45"/>
      <c r="B444" s="67" t="s">
        <v>171</v>
      </c>
      <c r="C444" s="97" t="s">
        <v>401</v>
      </c>
      <c r="D444" s="60">
        <v>5900</v>
      </c>
      <c r="E444" s="1">
        <v>0</v>
      </c>
      <c r="F444" s="1">
        <v>0</v>
      </c>
      <c r="G444" s="1">
        <v>0</v>
      </c>
    </row>
    <row r="445" spans="1:7" ht="15" customHeight="1">
      <c r="A445" s="45"/>
      <c r="B445" s="67" t="s">
        <v>172</v>
      </c>
      <c r="C445" s="118" t="s">
        <v>404</v>
      </c>
      <c r="D445" s="60">
        <v>5000</v>
      </c>
      <c r="E445" s="1">
        <v>0</v>
      </c>
      <c r="F445" s="1">
        <v>0</v>
      </c>
      <c r="G445" s="1">
        <v>0</v>
      </c>
    </row>
    <row r="446" spans="1:7" ht="14.85" customHeight="1">
      <c r="A446" s="45" t="s">
        <v>6</v>
      </c>
      <c r="B446" s="67">
        <v>72</v>
      </c>
      <c r="C446" s="68" t="s">
        <v>141</v>
      </c>
      <c r="D446" s="98">
        <f t="shared" ref="D446:F446" si="93">SUM(D439:D445)</f>
        <v>41344</v>
      </c>
      <c r="E446" s="56">
        <f t="shared" si="93"/>
        <v>0</v>
      </c>
      <c r="F446" s="56">
        <f t="shared" si="93"/>
        <v>0</v>
      </c>
      <c r="G446" s="56">
        <v>0</v>
      </c>
    </row>
    <row r="447" spans="1:7" ht="18" customHeight="1">
      <c r="A447" s="45"/>
      <c r="B447" s="67"/>
      <c r="C447" s="68"/>
      <c r="D447" s="96"/>
      <c r="E447" s="42"/>
      <c r="F447" s="96"/>
      <c r="G447" s="42"/>
    </row>
    <row r="448" spans="1:7" ht="15" customHeight="1">
      <c r="A448" s="45"/>
      <c r="B448" s="67">
        <v>73</v>
      </c>
      <c r="C448" s="68" t="s">
        <v>130</v>
      </c>
      <c r="D448" s="96"/>
      <c r="E448" s="42"/>
      <c r="F448" s="96"/>
      <c r="G448" s="42"/>
    </row>
    <row r="449" spans="1:7" ht="15" customHeight="1">
      <c r="A449" s="45"/>
      <c r="B449" s="67" t="s">
        <v>77</v>
      </c>
      <c r="C449" s="69" t="s">
        <v>94</v>
      </c>
      <c r="D449" s="60">
        <v>6340</v>
      </c>
      <c r="E449" s="1">
        <v>0</v>
      </c>
      <c r="F449" s="1">
        <v>0</v>
      </c>
      <c r="G449" s="1">
        <v>0</v>
      </c>
    </row>
    <row r="450" spans="1:7" ht="25.5">
      <c r="A450" s="45"/>
      <c r="B450" s="67" t="s">
        <v>158</v>
      </c>
      <c r="C450" s="69" t="s">
        <v>159</v>
      </c>
      <c r="D450" s="60">
        <v>15111</v>
      </c>
      <c r="E450" s="1">
        <v>0</v>
      </c>
      <c r="F450" s="1">
        <v>0</v>
      </c>
      <c r="G450" s="1">
        <v>0</v>
      </c>
    </row>
    <row r="451" spans="1:7" ht="16.899999999999999" customHeight="1">
      <c r="A451" s="45"/>
      <c r="B451" s="67" t="s">
        <v>162</v>
      </c>
      <c r="C451" s="118" t="s">
        <v>167</v>
      </c>
      <c r="D451" s="60">
        <v>5000</v>
      </c>
      <c r="E451" s="1">
        <v>0</v>
      </c>
      <c r="F451" s="1">
        <v>0</v>
      </c>
      <c r="G451" s="1">
        <v>0</v>
      </c>
    </row>
    <row r="452" spans="1:7" ht="27.95" customHeight="1">
      <c r="A452" s="45"/>
      <c r="B452" s="67" t="s">
        <v>163</v>
      </c>
      <c r="C452" s="118" t="s">
        <v>402</v>
      </c>
      <c r="D452" s="60">
        <v>5947</v>
      </c>
      <c r="E452" s="1">
        <v>0</v>
      </c>
      <c r="F452" s="1">
        <v>0</v>
      </c>
      <c r="G452" s="1">
        <v>0</v>
      </c>
    </row>
    <row r="453" spans="1:7" ht="25.5">
      <c r="A453" s="45"/>
      <c r="B453" s="67" t="s">
        <v>164</v>
      </c>
      <c r="C453" s="118" t="s">
        <v>168</v>
      </c>
      <c r="D453" s="60">
        <v>2495</v>
      </c>
      <c r="E453" s="1">
        <v>0</v>
      </c>
      <c r="F453" s="1">
        <v>0</v>
      </c>
      <c r="G453" s="1">
        <v>0</v>
      </c>
    </row>
    <row r="454" spans="1:7" ht="38.25">
      <c r="A454" s="45"/>
      <c r="B454" s="67" t="s">
        <v>165</v>
      </c>
      <c r="C454" s="118" t="s">
        <v>169</v>
      </c>
      <c r="D454" s="60">
        <v>10000</v>
      </c>
      <c r="E454" s="1">
        <v>0</v>
      </c>
      <c r="F454" s="1">
        <v>0</v>
      </c>
      <c r="G454" s="1">
        <v>0</v>
      </c>
    </row>
    <row r="455" spans="1:7" ht="28.15" customHeight="1">
      <c r="A455" s="45"/>
      <c r="B455" s="67" t="s">
        <v>166</v>
      </c>
      <c r="C455" s="118" t="s">
        <v>170</v>
      </c>
      <c r="D455" s="60">
        <v>10000</v>
      </c>
      <c r="E455" s="1">
        <v>0</v>
      </c>
      <c r="F455" s="1">
        <v>0</v>
      </c>
      <c r="G455" s="1">
        <v>0</v>
      </c>
    </row>
    <row r="456" spans="1:7" ht="30.6" customHeight="1">
      <c r="A456" s="45"/>
      <c r="B456" s="67" t="s">
        <v>108</v>
      </c>
      <c r="C456" s="68" t="s">
        <v>109</v>
      </c>
      <c r="D456" s="60">
        <v>2232</v>
      </c>
      <c r="E456" s="1">
        <v>0</v>
      </c>
      <c r="F456" s="1">
        <v>0</v>
      </c>
      <c r="G456" s="1">
        <v>0</v>
      </c>
    </row>
    <row r="457" spans="1:7" ht="40.9" customHeight="1">
      <c r="A457" s="45"/>
      <c r="B457" s="67" t="s">
        <v>110</v>
      </c>
      <c r="C457" s="69" t="s">
        <v>111</v>
      </c>
      <c r="D457" s="60">
        <v>211</v>
      </c>
      <c r="E457" s="1">
        <v>0</v>
      </c>
      <c r="F457" s="1">
        <v>0</v>
      </c>
      <c r="G457" s="1">
        <v>0</v>
      </c>
    </row>
    <row r="458" spans="1:7" ht="41.25" customHeight="1">
      <c r="A458" s="45"/>
      <c r="B458" s="67" t="s">
        <v>112</v>
      </c>
      <c r="C458" s="68" t="s">
        <v>180</v>
      </c>
      <c r="D458" s="60">
        <v>13232</v>
      </c>
      <c r="E458" s="1">
        <v>0</v>
      </c>
      <c r="F458" s="1">
        <v>0</v>
      </c>
      <c r="G458" s="1">
        <v>0</v>
      </c>
    </row>
    <row r="459" spans="1:7" ht="28.15" customHeight="1">
      <c r="A459" s="45"/>
      <c r="B459" s="67" t="s">
        <v>106</v>
      </c>
      <c r="C459" s="68" t="s">
        <v>113</v>
      </c>
      <c r="D459" s="60">
        <v>5000</v>
      </c>
      <c r="E459" s="1">
        <v>0</v>
      </c>
      <c r="F459" s="1">
        <v>0</v>
      </c>
      <c r="G459" s="1">
        <v>0</v>
      </c>
    </row>
    <row r="460" spans="1:7" ht="25.5">
      <c r="A460" s="45"/>
      <c r="B460" s="67" t="s">
        <v>114</v>
      </c>
      <c r="C460" s="68" t="s">
        <v>115</v>
      </c>
      <c r="D460" s="60">
        <v>4962</v>
      </c>
      <c r="E460" s="1">
        <v>0</v>
      </c>
      <c r="F460" s="1">
        <v>0</v>
      </c>
      <c r="G460" s="1">
        <v>0</v>
      </c>
    </row>
    <row r="461" spans="1:7" ht="28.15" customHeight="1">
      <c r="A461" s="45"/>
      <c r="B461" s="67" t="s">
        <v>116</v>
      </c>
      <c r="C461" s="68" t="s">
        <v>183</v>
      </c>
      <c r="D461" s="60">
        <v>6100</v>
      </c>
      <c r="E461" s="1">
        <v>0</v>
      </c>
      <c r="F461" s="1">
        <v>0</v>
      </c>
      <c r="G461" s="1">
        <v>0</v>
      </c>
    </row>
    <row r="462" spans="1:7" ht="25.5">
      <c r="A462" s="45"/>
      <c r="B462" s="67" t="s">
        <v>117</v>
      </c>
      <c r="C462" s="68" t="s">
        <v>118</v>
      </c>
      <c r="D462" s="60">
        <v>1327</v>
      </c>
      <c r="E462" s="1">
        <v>0</v>
      </c>
      <c r="F462" s="1">
        <v>0</v>
      </c>
      <c r="G462" s="1">
        <v>0</v>
      </c>
    </row>
    <row r="463" spans="1:7" ht="41.25" customHeight="1">
      <c r="A463" s="45"/>
      <c r="B463" s="67" t="s">
        <v>119</v>
      </c>
      <c r="C463" s="68" t="s">
        <v>182</v>
      </c>
      <c r="D463" s="60">
        <v>5000</v>
      </c>
      <c r="E463" s="1">
        <v>0</v>
      </c>
      <c r="F463" s="1">
        <v>0</v>
      </c>
      <c r="G463" s="1">
        <v>0</v>
      </c>
    </row>
    <row r="464" spans="1:7" ht="27.95" customHeight="1">
      <c r="A464" s="74"/>
      <c r="B464" s="108" t="s">
        <v>120</v>
      </c>
      <c r="C464" s="75" t="s">
        <v>181</v>
      </c>
      <c r="D464" s="87">
        <v>6100</v>
      </c>
      <c r="E464" s="59">
        <v>0</v>
      </c>
      <c r="F464" s="59">
        <v>0</v>
      </c>
      <c r="G464" s="59">
        <v>0</v>
      </c>
    </row>
    <row r="465" spans="1:7" ht="27.95" customHeight="1">
      <c r="A465" s="45"/>
      <c r="B465" s="67" t="s">
        <v>121</v>
      </c>
      <c r="C465" s="68" t="s">
        <v>122</v>
      </c>
      <c r="D465" s="60">
        <v>2333</v>
      </c>
      <c r="E465" s="1">
        <v>0</v>
      </c>
      <c r="F465" s="1">
        <v>0</v>
      </c>
      <c r="G465" s="1">
        <v>0</v>
      </c>
    </row>
    <row r="466" spans="1:7" ht="27.95" customHeight="1">
      <c r="A466" s="45"/>
      <c r="B466" s="67" t="s">
        <v>123</v>
      </c>
      <c r="C466" s="68" t="s">
        <v>178</v>
      </c>
      <c r="D466" s="60">
        <v>990</v>
      </c>
      <c r="E466" s="1">
        <v>0</v>
      </c>
      <c r="F466" s="1">
        <v>0</v>
      </c>
      <c r="G466" s="1">
        <v>0</v>
      </c>
    </row>
    <row r="467" spans="1:7" ht="28.15" customHeight="1">
      <c r="A467" s="45"/>
      <c r="B467" s="67" t="s">
        <v>153</v>
      </c>
      <c r="C467" s="119" t="s">
        <v>405</v>
      </c>
      <c r="D467" s="60">
        <v>10000</v>
      </c>
      <c r="E467" s="1">
        <v>0</v>
      </c>
      <c r="F467" s="1">
        <v>0</v>
      </c>
      <c r="G467" s="1">
        <v>0</v>
      </c>
    </row>
    <row r="468" spans="1:7" ht="28.9" customHeight="1">
      <c r="A468" s="45"/>
      <c r="B468" s="67" t="s">
        <v>154</v>
      </c>
      <c r="C468" s="119" t="s">
        <v>156</v>
      </c>
      <c r="D468" s="60">
        <v>5000</v>
      </c>
      <c r="E468" s="1">
        <v>0</v>
      </c>
      <c r="F468" s="1">
        <v>0</v>
      </c>
      <c r="G468" s="1">
        <v>0</v>
      </c>
    </row>
    <row r="469" spans="1:7" ht="28.9" customHeight="1">
      <c r="A469" s="45"/>
      <c r="B469" s="67" t="s">
        <v>155</v>
      </c>
      <c r="C469" s="119" t="s">
        <v>157</v>
      </c>
      <c r="D469" s="60">
        <v>5000</v>
      </c>
      <c r="E469" s="1">
        <v>0</v>
      </c>
      <c r="F469" s="1">
        <v>0</v>
      </c>
      <c r="G469" s="1">
        <v>0</v>
      </c>
    </row>
    <row r="470" spans="1:7" ht="13.9" customHeight="1">
      <c r="A470" s="45" t="s">
        <v>6</v>
      </c>
      <c r="B470" s="67">
        <v>73</v>
      </c>
      <c r="C470" s="68" t="s">
        <v>130</v>
      </c>
      <c r="D470" s="98">
        <f t="shared" ref="D470:F470" si="94">SUM(D449:D469)</f>
        <v>122380</v>
      </c>
      <c r="E470" s="56">
        <f t="shared" si="94"/>
        <v>0</v>
      </c>
      <c r="F470" s="56">
        <f t="shared" si="94"/>
        <v>0</v>
      </c>
      <c r="G470" s="56">
        <v>0</v>
      </c>
    </row>
    <row r="471" spans="1:7" ht="11.1" customHeight="1">
      <c r="A471" s="45"/>
      <c r="B471" s="67"/>
      <c r="C471" s="68"/>
      <c r="D471" s="96"/>
      <c r="E471" s="42"/>
      <c r="F471" s="96"/>
      <c r="G471" s="42"/>
    </row>
    <row r="472" spans="1:7" ht="14.45" customHeight="1">
      <c r="A472" s="45"/>
      <c r="B472" s="67">
        <v>74</v>
      </c>
      <c r="C472" s="68" t="s">
        <v>135</v>
      </c>
      <c r="D472" s="96"/>
      <c r="E472" s="42"/>
      <c r="F472" s="96"/>
      <c r="G472" s="42"/>
    </row>
    <row r="473" spans="1:7">
      <c r="A473" s="45"/>
      <c r="B473" s="67" t="s">
        <v>237</v>
      </c>
      <c r="C473" s="68" t="s">
        <v>93</v>
      </c>
      <c r="D473" s="60">
        <v>3348</v>
      </c>
      <c r="E473" s="1">
        <v>0</v>
      </c>
      <c r="F473" s="1">
        <v>0</v>
      </c>
      <c r="G473" s="1">
        <v>0</v>
      </c>
    </row>
    <row r="474" spans="1:7" ht="14.45" customHeight="1">
      <c r="A474" s="45"/>
      <c r="B474" s="67" t="s">
        <v>104</v>
      </c>
      <c r="C474" s="68" t="s">
        <v>105</v>
      </c>
      <c r="D474" s="60">
        <v>104800</v>
      </c>
      <c r="E474" s="1">
        <v>0</v>
      </c>
      <c r="F474" s="1">
        <v>0</v>
      </c>
      <c r="G474" s="1">
        <v>0</v>
      </c>
    </row>
    <row r="475" spans="1:7" ht="15" customHeight="1">
      <c r="A475" s="45"/>
      <c r="B475" s="67" t="s">
        <v>238</v>
      </c>
      <c r="C475" s="68" t="s">
        <v>322</v>
      </c>
      <c r="D475" s="87">
        <v>1000</v>
      </c>
      <c r="E475" s="59">
        <v>0</v>
      </c>
      <c r="F475" s="59">
        <v>0</v>
      </c>
      <c r="G475" s="59">
        <v>0</v>
      </c>
    </row>
    <row r="476" spans="1:7" ht="15" customHeight="1">
      <c r="A476" s="45" t="s">
        <v>6</v>
      </c>
      <c r="B476" s="67">
        <v>74</v>
      </c>
      <c r="C476" s="68" t="s">
        <v>135</v>
      </c>
      <c r="D476" s="87">
        <f t="shared" ref="D476:F476" si="95">SUM(D473:D475)</f>
        <v>109148</v>
      </c>
      <c r="E476" s="59">
        <f t="shared" si="95"/>
        <v>0</v>
      </c>
      <c r="F476" s="59">
        <f t="shared" si="95"/>
        <v>0</v>
      </c>
      <c r="G476" s="59">
        <v>0</v>
      </c>
    </row>
    <row r="477" spans="1:7" ht="11.1" customHeight="1">
      <c r="A477" s="45"/>
      <c r="B477" s="67"/>
      <c r="C477" s="68"/>
      <c r="D477" s="60"/>
      <c r="E477" s="1"/>
      <c r="F477" s="1"/>
      <c r="G477" s="1"/>
    </row>
    <row r="478" spans="1:7">
      <c r="A478" s="45"/>
      <c r="B478" s="53" t="s">
        <v>388</v>
      </c>
      <c r="C478" s="68" t="s">
        <v>93</v>
      </c>
      <c r="D478" s="130"/>
      <c r="E478" s="130"/>
      <c r="F478" s="130"/>
      <c r="G478" s="76"/>
    </row>
    <row r="479" spans="1:7">
      <c r="A479" s="45"/>
      <c r="B479" s="53" t="s">
        <v>389</v>
      </c>
      <c r="C479" s="68" t="s">
        <v>289</v>
      </c>
      <c r="D479" s="77">
        <v>0</v>
      </c>
      <c r="E479" s="77">
        <v>0</v>
      </c>
      <c r="F479" s="77">
        <v>0</v>
      </c>
      <c r="G479" s="60">
        <v>8581</v>
      </c>
    </row>
    <row r="480" spans="1:7">
      <c r="A480" s="45" t="s">
        <v>6</v>
      </c>
      <c r="B480" s="53" t="s">
        <v>388</v>
      </c>
      <c r="C480" s="68" t="s">
        <v>93</v>
      </c>
      <c r="D480" s="71">
        <f t="shared" ref="D480:F480" si="96">D479</f>
        <v>0</v>
      </c>
      <c r="E480" s="71">
        <f t="shared" si="96"/>
        <v>0</v>
      </c>
      <c r="F480" s="71">
        <f t="shared" si="96"/>
        <v>0</v>
      </c>
      <c r="G480" s="72">
        <v>8581</v>
      </c>
    </row>
    <row r="481" spans="1:7" ht="15" customHeight="1">
      <c r="A481" s="45" t="s">
        <v>6</v>
      </c>
      <c r="B481" s="51">
        <v>1.101</v>
      </c>
      <c r="C481" s="65" t="s">
        <v>32</v>
      </c>
      <c r="D481" s="87">
        <f t="shared" ref="D481:F481" si="97">D432+D428+D436+D446+D470+D476+D380+D332+D410+D346+D424+D480</f>
        <v>368749</v>
      </c>
      <c r="E481" s="87">
        <f t="shared" si="97"/>
        <v>245853</v>
      </c>
      <c r="F481" s="87">
        <f t="shared" si="97"/>
        <v>247853</v>
      </c>
      <c r="G481" s="87">
        <v>115622</v>
      </c>
    </row>
    <row r="482" spans="1:7" ht="11.1" customHeight="1">
      <c r="A482" s="45"/>
      <c r="B482" s="51"/>
      <c r="C482" s="65"/>
      <c r="D482" s="161"/>
      <c r="E482" s="161"/>
      <c r="F482" s="161"/>
      <c r="G482" s="161"/>
    </row>
    <row r="483" spans="1:7" ht="15" customHeight="1">
      <c r="A483" s="45"/>
      <c r="B483" s="51">
        <v>1.796</v>
      </c>
      <c r="C483" s="65" t="s">
        <v>393</v>
      </c>
      <c r="D483" s="161"/>
      <c r="E483" s="161"/>
      <c r="F483" s="161"/>
      <c r="G483" s="161"/>
    </row>
    <row r="484" spans="1:7" ht="15" customHeight="1">
      <c r="A484" s="45"/>
      <c r="B484" s="53">
        <v>45</v>
      </c>
      <c r="C484" s="68" t="s">
        <v>128</v>
      </c>
      <c r="D484" s="161"/>
      <c r="E484" s="161"/>
      <c r="F484" s="161"/>
      <c r="G484" s="161"/>
    </row>
    <row r="485" spans="1:7" ht="38.25">
      <c r="A485" s="45"/>
      <c r="B485" s="67">
        <v>91</v>
      </c>
      <c r="C485" s="68" t="s">
        <v>367</v>
      </c>
      <c r="D485" s="77"/>
      <c r="E485" s="85"/>
      <c r="F485" s="85"/>
      <c r="G485" s="77"/>
    </row>
    <row r="486" spans="1:7">
      <c r="A486" s="45"/>
      <c r="B486" s="67" t="s">
        <v>368</v>
      </c>
      <c r="C486" s="68" t="s">
        <v>240</v>
      </c>
      <c r="D486" s="82">
        <v>0</v>
      </c>
      <c r="E486" s="82">
        <v>0</v>
      </c>
      <c r="F486" s="82">
        <v>0</v>
      </c>
      <c r="G486" s="87">
        <v>4000</v>
      </c>
    </row>
    <row r="487" spans="1:7" ht="38.25">
      <c r="A487" s="45" t="s">
        <v>6</v>
      </c>
      <c r="B487" s="67">
        <v>91</v>
      </c>
      <c r="C487" s="68" t="s">
        <v>367</v>
      </c>
      <c r="D487" s="71">
        <f t="shared" ref="D487:F487" si="98">D486</f>
        <v>0</v>
      </c>
      <c r="E487" s="71">
        <f t="shared" si="98"/>
        <v>0</v>
      </c>
      <c r="F487" s="71">
        <f t="shared" si="98"/>
        <v>0</v>
      </c>
      <c r="G487" s="72">
        <v>4000</v>
      </c>
    </row>
    <row r="488" spans="1:7" ht="11.1" customHeight="1">
      <c r="A488" s="45"/>
      <c r="B488" s="67"/>
      <c r="C488" s="68"/>
      <c r="D488" s="77"/>
      <c r="E488" s="77"/>
      <c r="F488" s="77"/>
      <c r="G488" s="85"/>
    </row>
    <row r="489" spans="1:7" ht="15" customHeight="1">
      <c r="A489" s="45"/>
      <c r="B489" s="67">
        <v>92</v>
      </c>
      <c r="C489" s="68" t="s">
        <v>369</v>
      </c>
      <c r="D489" s="77"/>
      <c r="E489" s="77"/>
      <c r="F489" s="77"/>
      <c r="G489" s="85"/>
    </row>
    <row r="490" spans="1:7" ht="15" customHeight="1">
      <c r="A490" s="45"/>
      <c r="B490" s="67" t="s">
        <v>370</v>
      </c>
      <c r="C490" s="68" t="s">
        <v>240</v>
      </c>
      <c r="D490" s="82">
        <v>0</v>
      </c>
      <c r="E490" s="82">
        <v>0</v>
      </c>
      <c r="F490" s="82">
        <v>0</v>
      </c>
      <c r="G490" s="87">
        <v>2000</v>
      </c>
    </row>
    <row r="491" spans="1:7" ht="15" customHeight="1">
      <c r="A491" s="45" t="s">
        <v>6</v>
      </c>
      <c r="B491" s="67">
        <v>92</v>
      </c>
      <c r="C491" s="68" t="s">
        <v>369</v>
      </c>
      <c r="D491" s="71">
        <f t="shared" ref="D491:F491" si="99">D490</f>
        <v>0</v>
      </c>
      <c r="E491" s="71">
        <f t="shared" si="99"/>
        <v>0</v>
      </c>
      <c r="F491" s="71">
        <f t="shared" si="99"/>
        <v>0</v>
      </c>
      <c r="G491" s="72">
        <v>2000</v>
      </c>
    </row>
    <row r="492" spans="1:7" ht="11.1" customHeight="1">
      <c r="A492" s="45"/>
      <c r="B492" s="67"/>
      <c r="C492" s="68"/>
      <c r="D492" s="77"/>
      <c r="E492" s="77"/>
      <c r="F492" s="77"/>
      <c r="G492" s="85"/>
    </row>
    <row r="493" spans="1:7" ht="25.5">
      <c r="A493" s="45"/>
      <c r="B493" s="67">
        <v>93</v>
      </c>
      <c r="C493" s="68" t="s">
        <v>381</v>
      </c>
      <c r="D493" s="77"/>
      <c r="E493" s="77"/>
      <c r="F493" s="77"/>
      <c r="G493" s="85"/>
    </row>
    <row r="494" spans="1:7">
      <c r="A494" s="45"/>
      <c r="B494" s="67" t="s">
        <v>382</v>
      </c>
      <c r="C494" s="68" t="s">
        <v>240</v>
      </c>
      <c r="D494" s="82">
        <v>0</v>
      </c>
      <c r="E494" s="82">
        <v>0</v>
      </c>
      <c r="F494" s="82">
        <v>0</v>
      </c>
      <c r="G494" s="87">
        <v>2000</v>
      </c>
    </row>
    <row r="495" spans="1:7" ht="25.5">
      <c r="A495" s="45" t="s">
        <v>6</v>
      </c>
      <c r="B495" s="67">
        <v>93</v>
      </c>
      <c r="C495" s="68" t="s">
        <v>381</v>
      </c>
      <c r="D495" s="71">
        <f t="shared" ref="D495:F495" si="100">D494</f>
        <v>0</v>
      </c>
      <c r="E495" s="71">
        <f t="shared" si="100"/>
        <v>0</v>
      </c>
      <c r="F495" s="71">
        <f t="shared" si="100"/>
        <v>0</v>
      </c>
      <c r="G495" s="72">
        <v>2000</v>
      </c>
    </row>
    <row r="496" spans="1:7" ht="11.1" customHeight="1">
      <c r="A496" s="45"/>
      <c r="B496" s="67"/>
      <c r="C496" s="68"/>
      <c r="D496" s="77"/>
      <c r="E496" s="85"/>
      <c r="F496" s="85"/>
      <c r="G496" s="77"/>
    </row>
    <row r="497" spans="1:7" ht="38.25">
      <c r="A497" s="45"/>
      <c r="B497" s="67">
        <v>94</v>
      </c>
      <c r="C497" s="68" t="s">
        <v>409</v>
      </c>
      <c r="D497" s="77"/>
      <c r="E497" s="85"/>
      <c r="F497" s="85"/>
      <c r="G497" s="77"/>
    </row>
    <row r="498" spans="1:7">
      <c r="A498" s="45"/>
      <c r="B498" s="67" t="s">
        <v>383</v>
      </c>
      <c r="C498" s="68" t="s">
        <v>240</v>
      </c>
      <c r="D498" s="82">
        <v>0</v>
      </c>
      <c r="E498" s="82">
        <v>0</v>
      </c>
      <c r="F498" s="82">
        <v>0</v>
      </c>
      <c r="G498" s="87">
        <v>1300</v>
      </c>
    </row>
    <row r="499" spans="1:7" ht="38.25">
      <c r="A499" s="45" t="s">
        <v>6</v>
      </c>
      <c r="B499" s="67">
        <v>94</v>
      </c>
      <c r="C499" s="68" t="s">
        <v>409</v>
      </c>
      <c r="D499" s="71">
        <f t="shared" ref="D499:F499" si="101">D498</f>
        <v>0</v>
      </c>
      <c r="E499" s="71">
        <f t="shared" si="101"/>
        <v>0</v>
      </c>
      <c r="F499" s="71">
        <f t="shared" si="101"/>
        <v>0</v>
      </c>
      <c r="G499" s="72">
        <v>1300</v>
      </c>
    </row>
    <row r="500" spans="1:7">
      <c r="A500" s="74" t="s">
        <v>6</v>
      </c>
      <c r="B500" s="132">
        <v>45</v>
      </c>
      <c r="C500" s="75" t="s">
        <v>128</v>
      </c>
      <c r="D500" s="82">
        <f>D499+D495+D491+D487</f>
        <v>0</v>
      </c>
      <c r="E500" s="82">
        <f t="shared" ref="E500:F500" si="102">E499+E495+E491+E487</f>
        <v>0</v>
      </c>
      <c r="F500" s="82">
        <f t="shared" si="102"/>
        <v>0</v>
      </c>
      <c r="G500" s="114">
        <v>9300</v>
      </c>
    </row>
    <row r="501" spans="1:7" ht="9.9499999999999993" customHeight="1">
      <c r="A501" s="45"/>
      <c r="B501" s="53"/>
      <c r="C501" s="68"/>
      <c r="D501" s="77"/>
      <c r="E501" s="77"/>
      <c r="F501" s="77"/>
      <c r="G501" s="85"/>
    </row>
    <row r="502" spans="1:7">
      <c r="A502" s="45"/>
      <c r="B502" s="53" t="s">
        <v>280</v>
      </c>
      <c r="C502" s="68" t="s">
        <v>281</v>
      </c>
      <c r="D502" s="77"/>
      <c r="E502" s="77"/>
      <c r="F502" s="77"/>
      <c r="G502" s="85"/>
    </row>
    <row r="503" spans="1:7" ht="39.950000000000003" customHeight="1">
      <c r="A503" s="45"/>
      <c r="B503" s="67">
        <v>60</v>
      </c>
      <c r="C503" s="68" t="s">
        <v>360</v>
      </c>
      <c r="D503" s="66"/>
      <c r="E503" s="34"/>
      <c r="F503" s="34"/>
      <c r="G503" s="66"/>
    </row>
    <row r="504" spans="1:7" ht="13.9" customHeight="1">
      <c r="A504" s="45"/>
      <c r="B504" s="67" t="s">
        <v>282</v>
      </c>
      <c r="C504" s="68" t="s">
        <v>240</v>
      </c>
      <c r="D504" s="82">
        <v>0</v>
      </c>
      <c r="E504" s="82">
        <v>0</v>
      </c>
      <c r="F504" s="82">
        <v>0</v>
      </c>
      <c r="G504" s="87">
        <v>1000</v>
      </c>
    </row>
    <row r="505" spans="1:7" ht="39.950000000000003" customHeight="1">
      <c r="A505" s="45" t="s">
        <v>6</v>
      </c>
      <c r="B505" s="67">
        <v>60</v>
      </c>
      <c r="C505" s="68" t="s">
        <v>360</v>
      </c>
      <c r="D505" s="71">
        <f t="shared" ref="D505:F505" si="103">D504</f>
        <v>0</v>
      </c>
      <c r="E505" s="71">
        <f t="shared" si="103"/>
        <v>0</v>
      </c>
      <c r="F505" s="71">
        <f t="shared" si="103"/>
        <v>0</v>
      </c>
      <c r="G505" s="72">
        <v>1000</v>
      </c>
    </row>
    <row r="506" spans="1:7" ht="13.9" customHeight="1">
      <c r="A506" s="45"/>
      <c r="B506" s="51"/>
      <c r="C506" s="65"/>
      <c r="D506" s="66"/>
      <c r="E506" s="34"/>
      <c r="F506" s="34"/>
      <c r="G506" s="66"/>
    </row>
    <row r="507" spans="1:7" ht="25.5">
      <c r="A507" s="45"/>
      <c r="B507" s="67">
        <v>61</v>
      </c>
      <c r="C507" s="68" t="s">
        <v>385</v>
      </c>
      <c r="D507" s="66"/>
      <c r="E507" s="34"/>
      <c r="F507" s="34"/>
      <c r="G507" s="66"/>
    </row>
    <row r="508" spans="1:7" ht="13.9" customHeight="1">
      <c r="A508" s="45"/>
      <c r="B508" s="67" t="s">
        <v>283</v>
      </c>
      <c r="C508" s="68" t="s">
        <v>240</v>
      </c>
      <c r="D508" s="82">
        <v>0</v>
      </c>
      <c r="E508" s="82">
        <v>0</v>
      </c>
      <c r="F508" s="82">
        <v>0</v>
      </c>
      <c r="G508" s="87">
        <v>20000</v>
      </c>
    </row>
    <row r="509" spans="1:7" ht="26.25" customHeight="1">
      <c r="A509" s="45" t="s">
        <v>6</v>
      </c>
      <c r="B509" s="67">
        <v>61</v>
      </c>
      <c r="C509" s="68" t="s">
        <v>385</v>
      </c>
      <c r="D509" s="71">
        <f t="shared" ref="D509:F509" si="104">D508</f>
        <v>0</v>
      </c>
      <c r="E509" s="71">
        <f t="shared" si="104"/>
        <v>0</v>
      </c>
      <c r="F509" s="71">
        <f t="shared" si="104"/>
        <v>0</v>
      </c>
      <c r="G509" s="72">
        <v>20000</v>
      </c>
    </row>
    <row r="510" spans="1:7">
      <c r="A510" s="45" t="s">
        <v>6</v>
      </c>
      <c r="B510" s="53" t="s">
        <v>280</v>
      </c>
      <c r="C510" s="68" t="s">
        <v>281</v>
      </c>
      <c r="D510" s="82">
        <f>D505+D509</f>
        <v>0</v>
      </c>
      <c r="E510" s="82">
        <f t="shared" ref="E510:F510" si="105">E505+E509</f>
        <v>0</v>
      </c>
      <c r="F510" s="82">
        <f t="shared" si="105"/>
        <v>0</v>
      </c>
      <c r="G510" s="114">
        <v>21000</v>
      </c>
    </row>
    <row r="511" spans="1:7">
      <c r="A511" s="45" t="s">
        <v>6</v>
      </c>
      <c r="B511" s="51">
        <v>1.796</v>
      </c>
      <c r="C511" s="65" t="s">
        <v>393</v>
      </c>
      <c r="D511" s="82">
        <f>D500+D510</f>
        <v>0</v>
      </c>
      <c r="E511" s="82">
        <f t="shared" ref="E511:F511" si="106">E500+E510</f>
        <v>0</v>
      </c>
      <c r="F511" s="82">
        <f t="shared" si="106"/>
        <v>0</v>
      </c>
      <c r="G511" s="114">
        <v>30300</v>
      </c>
    </row>
    <row r="512" spans="1:7" ht="15.6" customHeight="1">
      <c r="A512" s="45" t="s">
        <v>6</v>
      </c>
      <c r="B512" s="67">
        <v>1</v>
      </c>
      <c r="C512" s="68" t="s">
        <v>30</v>
      </c>
      <c r="D512" s="81">
        <f>D511+D481</f>
        <v>368749</v>
      </c>
      <c r="E512" s="81">
        <f t="shared" ref="E512:F512" si="107">E511+E481</f>
        <v>245853</v>
      </c>
      <c r="F512" s="81">
        <f t="shared" si="107"/>
        <v>247853</v>
      </c>
      <c r="G512" s="81">
        <v>145922</v>
      </c>
    </row>
    <row r="513" spans="1:7" ht="9.75" customHeight="1">
      <c r="A513" s="45"/>
      <c r="B513" s="67"/>
      <c r="C513" s="68"/>
      <c r="D513" s="42"/>
      <c r="E513" s="42"/>
      <c r="F513" s="42"/>
      <c r="G513" s="42"/>
    </row>
    <row r="514" spans="1:7" ht="15" customHeight="1">
      <c r="A514" s="45"/>
      <c r="B514" s="67">
        <v>2</v>
      </c>
      <c r="C514" s="68" t="s">
        <v>33</v>
      </c>
      <c r="D514" s="66"/>
      <c r="E514" s="66"/>
      <c r="F514" s="66"/>
      <c r="G514" s="66"/>
    </row>
    <row r="515" spans="1:7" ht="15" customHeight="1">
      <c r="A515" s="45"/>
      <c r="B515" s="51">
        <v>2.1059999999999999</v>
      </c>
      <c r="C515" s="65" t="s">
        <v>34</v>
      </c>
      <c r="D515" s="66"/>
      <c r="E515" s="66"/>
      <c r="F515" s="66"/>
      <c r="G515" s="66"/>
    </row>
    <row r="516" spans="1:7" ht="15" customHeight="1">
      <c r="A516" s="45"/>
      <c r="B516" s="53">
        <v>45</v>
      </c>
      <c r="C516" s="68" t="s">
        <v>128</v>
      </c>
      <c r="D516" s="66"/>
      <c r="E516" s="66"/>
      <c r="F516" s="66"/>
      <c r="G516" s="66"/>
    </row>
    <row r="517" spans="1:7" ht="38.25">
      <c r="A517" s="45"/>
      <c r="B517" s="53">
        <v>60</v>
      </c>
      <c r="C517" s="68" t="s">
        <v>103</v>
      </c>
      <c r="D517" s="66"/>
      <c r="E517" s="66"/>
      <c r="F517" s="66"/>
      <c r="G517" s="66"/>
    </row>
    <row r="518" spans="1:7" ht="15" customHeight="1">
      <c r="A518" s="45"/>
      <c r="B518" s="53" t="s">
        <v>244</v>
      </c>
      <c r="C518" s="68" t="s">
        <v>240</v>
      </c>
      <c r="D518" s="1">
        <v>0</v>
      </c>
      <c r="E518" s="60">
        <v>250000</v>
      </c>
      <c r="F518" s="60">
        <f>250000+72754</f>
        <v>322754</v>
      </c>
      <c r="G518" s="60">
        <v>192166</v>
      </c>
    </row>
    <row r="519" spans="1:7" ht="38.25">
      <c r="A519" s="45" t="s">
        <v>6</v>
      </c>
      <c r="B519" s="53">
        <v>60</v>
      </c>
      <c r="C519" s="68" t="s">
        <v>103</v>
      </c>
      <c r="D519" s="71">
        <f t="shared" ref="D519:F519" si="108">D518</f>
        <v>0</v>
      </c>
      <c r="E519" s="72">
        <f t="shared" si="108"/>
        <v>250000</v>
      </c>
      <c r="F519" s="72">
        <f t="shared" si="108"/>
        <v>322754</v>
      </c>
      <c r="G519" s="79">
        <v>192166</v>
      </c>
    </row>
    <row r="520" spans="1:7">
      <c r="A520" s="45"/>
      <c r="B520" s="53"/>
      <c r="C520" s="68"/>
      <c r="D520" s="128"/>
      <c r="E520" s="128"/>
      <c r="F520" s="128"/>
      <c r="G520" s="129"/>
    </row>
    <row r="521" spans="1:7" ht="38.25">
      <c r="A521" s="45"/>
      <c r="B521" s="53" t="s">
        <v>271</v>
      </c>
      <c r="C521" s="68" t="s">
        <v>179</v>
      </c>
      <c r="D521" s="66"/>
      <c r="E521" s="66"/>
      <c r="F521" s="66"/>
      <c r="G521" s="66"/>
    </row>
    <row r="522" spans="1:7" ht="15" customHeight="1">
      <c r="A522" s="45"/>
      <c r="B522" s="53" t="s">
        <v>247</v>
      </c>
      <c r="C522" s="68" t="s">
        <v>240</v>
      </c>
      <c r="D522" s="1">
        <v>0</v>
      </c>
      <c r="E522" s="60">
        <v>10000</v>
      </c>
      <c r="F522" s="60">
        <v>10000</v>
      </c>
      <c r="G522" s="60">
        <v>15000</v>
      </c>
    </row>
    <row r="523" spans="1:7" ht="38.25">
      <c r="A523" s="45" t="s">
        <v>6</v>
      </c>
      <c r="B523" s="53" t="s">
        <v>271</v>
      </c>
      <c r="C523" s="68" t="s">
        <v>179</v>
      </c>
      <c r="D523" s="71">
        <f t="shared" ref="D523:F523" si="109">D522</f>
        <v>0</v>
      </c>
      <c r="E523" s="72">
        <f t="shared" si="109"/>
        <v>10000</v>
      </c>
      <c r="F523" s="72">
        <f t="shared" si="109"/>
        <v>10000</v>
      </c>
      <c r="G523" s="72">
        <v>15000</v>
      </c>
    </row>
    <row r="524" spans="1:7">
      <c r="A524" s="45"/>
      <c r="B524" s="53"/>
      <c r="C524" s="68"/>
      <c r="D524" s="130"/>
      <c r="E524" s="130"/>
      <c r="F524" s="130"/>
      <c r="G524" s="76"/>
    </row>
    <row r="525" spans="1:7" ht="38.25">
      <c r="A525" s="45"/>
      <c r="B525" s="53" t="s">
        <v>273</v>
      </c>
      <c r="C525" s="68" t="s">
        <v>272</v>
      </c>
      <c r="D525" s="130"/>
      <c r="E525" s="130"/>
      <c r="F525" s="130"/>
      <c r="G525" s="76"/>
    </row>
    <row r="526" spans="1:7" ht="15" customHeight="1">
      <c r="A526" s="45"/>
      <c r="B526" s="53" t="s">
        <v>250</v>
      </c>
      <c r="C526" s="68" t="s">
        <v>240</v>
      </c>
      <c r="D526" s="59">
        <v>0</v>
      </c>
      <c r="E526" s="87">
        <v>3500</v>
      </c>
      <c r="F526" s="87">
        <v>3500</v>
      </c>
      <c r="G526" s="59">
        <v>0</v>
      </c>
    </row>
    <row r="527" spans="1:7" ht="38.25">
      <c r="A527" s="45" t="s">
        <v>6</v>
      </c>
      <c r="B527" s="53" t="s">
        <v>273</v>
      </c>
      <c r="C527" s="68" t="s">
        <v>272</v>
      </c>
      <c r="D527" s="82">
        <f t="shared" ref="D527:F527" si="110">D526</f>
        <v>0</v>
      </c>
      <c r="E527" s="114">
        <f t="shared" si="110"/>
        <v>3500</v>
      </c>
      <c r="F527" s="114">
        <f t="shared" si="110"/>
        <v>3500</v>
      </c>
      <c r="G527" s="82">
        <v>0</v>
      </c>
    </row>
    <row r="528" spans="1:7">
      <c r="A528" s="45"/>
      <c r="B528" s="53"/>
      <c r="C528" s="68"/>
      <c r="D528" s="130"/>
      <c r="E528" s="130"/>
      <c r="F528" s="130"/>
      <c r="G528" s="76"/>
    </row>
    <row r="529" spans="1:7" ht="27.95" customHeight="1">
      <c r="A529" s="45"/>
      <c r="B529" s="53" t="s">
        <v>274</v>
      </c>
      <c r="C529" s="68" t="s">
        <v>97</v>
      </c>
      <c r="D529" s="130"/>
      <c r="E529" s="130"/>
      <c r="F529" s="130"/>
      <c r="G529" s="76"/>
    </row>
    <row r="530" spans="1:7">
      <c r="A530" s="45"/>
      <c r="B530" s="53" t="s">
        <v>255</v>
      </c>
      <c r="C530" s="68" t="s">
        <v>240</v>
      </c>
      <c r="D530" s="82">
        <v>0</v>
      </c>
      <c r="E530" s="114">
        <v>5000</v>
      </c>
      <c r="F530" s="114">
        <v>5000</v>
      </c>
      <c r="G530" s="87">
        <v>15000</v>
      </c>
    </row>
    <row r="531" spans="1:7" ht="27.95" customHeight="1">
      <c r="A531" s="74" t="s">
        <v>6</v>
      </c>
      <c r="B531" s="132" t="s">
        <v>274</v>
      </c>
      <c r="C531" s="75" t="s">
        <v>97</v>
      </c>
      <c r="D531" s="82">
        <f t="shared" ref="D531:F531" si="111">D530</f>
        <v>0</v>
      </c>
      <c r="E531" s="114">
        <f t="shared" si="111"/>
        <v>5000</v>
      </c>
      <c r="F531" s="114">
        <f t="shared" si="111"/>
        <v>5000</v>
      </c>
      <c r="G531" s="114">
        <v>15000</v>
      </c>
    </row>
    <row r="532" spans="1:7" hidden="1">
      <c r="A532" s="45"/>
      <c r="B532" s="53"/>
      <c r="C532" s="68"/>
      <c r="D532" s="130"/>
      <c r="E532" s="130"/>
      <c r="F532" s="130"/>
      <c r="G532" s="76"/>
    </row>
    <row r="533" spans="1:7" ht="25.5">
      <c r="A533" s="45"/>
      <c r="B533" s="53" t="s">
        <v>275</v>
      </c>
      <c r="C533" s="68" t="s">
        <v>403</v>
      </c>
      <c r="D533" s="130"/>
      <c r="E533" s="130"/>
      <c r="F533" s="130"/>
      <c r="G533" s="76"/>
    </row>
    <row r="534" spans="1:7">
      <c r="A534" s="45"/>
      <c r="B534" s="53" t="s">
        <v>259</v>
      </c>
      <c r="C534" s="68" t="s">
        <v>240</v>
      </c>
      <c r="D534" s="77">
        <v>0</v>
      </c>
      <c r="E534" s="85">
        <v>5000</v>
      </c>
      <c r="F534" s="85">
        <v>5000</v>
      </c>
      <c r="G534" s="1">
        <v>0</v>
      </c>
    </row>
    <row r="535" spans="1:7" ht="25.5">
      <c r="A535" s="45" t="s">
        <v>6</v>
      </c>
      <c r="B535" s="53" t="s">
        <v>275</v>
      </c>
      <c r="C535" s="68" t="s">
        <v>403</v>
      </c>
      <c r="D535" s="71">
        <f t="shared" ref="D535:F535" si="112">D534</f>
        <v>0</v>
      </c>
      <c r="E535" s="72">
        <f t="shared" si="112"/>
        <v>5000</v>
      </c>
      <c r="F535" s="72">
        <f t="shared" si="112"/>
        <v>5000</v>
      </c>
      <c r="G535" s="71">
        <v>0</v>
      </c>
    </row>
    <row r="536" spans="1:7" ht="11.1" customHeight="1">
      <c r="A536" s="45"/>
      <c r="B536" s="53"/>
      <c r="C536" s="68"/>
      <c r="D536" s="130"/>
      <c r="E536" s="130"/>
      <c r="F536" s="130"/>
      <c r="G536" s="76"/>
    </row>
    <row r="537" spans="1:7" ht="27.95" customHeight="1">
      <c r="A537" s="45"/>
      <c r="B537" s="53" t="s">
        <v>276</v>
      </c>
      <c r="C537" s="68" t="s">
        <v>277</v>
      </c>
      <c r="D537" s="130"/>
      <c r="E537" s="130"/>
      <c r="F537" s="130"/>
      <c r="G537" s="76"/>
    </row>
    <row r="538" spans="1:7">
      <c r="A538" s="45"/>
      <c r="B538" s="53" t="s">
        <v>261</v>
      </c>
      <c r="C538" s="68" t="s">
        <v>240</v>
      </c>
      <c r="D538" s="77">
        <v>0</v>
      </c>
      <c r="E538" s="85">
        <v>1000</v>
      </c>
      <c r="F538" s="85">
        <v>1000</v>
      </c>
      <c r="G538" s="1">
        <v>0</v>
      </c>
    </row>
    <row r="539" spans="1:7" ht="27.95" customHeight="1">
      <c r="A539" s="45" t="s">
        <v>6</v>
      </c>
      <c r="B539" s="53" t="s">
        <v>276</v>
      </c>
      <c r="C539" s="68" t="s">
        <v>277</v>
      </c>
      <c r="D539" s="71">
        <f t="shared" ref="D539:F539" si="113">D538</f>
        <v>0</v>
      </c>
      <c r="E539" s="72">
        <f t="shared" si="113"/>
        <v>1000</v>
      </c>
      <c r="F539" s="72">
        <f t="shared" si="113"/>
        <v>1000</v>
      </c>
      <c r="G539" s="71">
        <v>0</v>
      </c>
    </row>
    <row r="540" spans="1:7" ht="11.1" customHeight="1">
      <c r="A540" s="45"/>
      <c r="B540" s="53"/>
      <c r="C540" s="68"/>
      <c r="D540" s="128"/>
      <c r="E540" s="128"/>
      <c r="F540" s="128"/>
      <c r="G540" s="128"/>
    </row>
    <row r="541" spans="1:7">
      <c r="A541" s="45"/>
      <c r="B541" s="53" t="s">
        <v>287</v>
      </c>
      <c r="C541" s="68" t="s">
        <v>93</v>
      </c>
      <c r="D541" s="130"/>
      <c r="E541" s="130"/>
      <c r="F541" s="130"/>
      <c r="G541" s="76"/>
    </row>
    <row r="542" spans="1:7">
      <c r="A542" s="45"/>
      <c r="B542" s="53" t="s">
        <v>288</v>
      </c>
      <c r="C542" s="68" t="s">
        <v>289</v>
      </c>
      <c r="D542" s="77">
        <v>0</v>
      </c>
      <c r="E542" s="85">
        <v>10630</v>
      </c>
      <c r="F542" s="85">
        <v>10630</v>
      </c>
      <c r="G542" s="60">
        <v>19700</v>
      </c>
    </row>
    <row r="543" spans="1:7">
      <c r="A543" s="45" t="s">
        <v>6</v>
      </c>
      <c r="B543" s="53" t="s">
        <v>287</v>
      </c>
      <c r="C543" s="68" t="s">
        <v>93</v>
      </c>
      <c r="D543" s="71">
        <f t="shared" ref="D543:F543" si="114">D542</f>
        <v>0</v>
      </c>
      <c r="E543" s="72">
        <f t="shared" si="114"/>
        <v>10630</v>
      </c>
      <c r="F543" s="72">
        <f t="shared" si="114"/>
        <v>10630</v>
      </c>
      <c r="G543" s="72">
        <v>19700</v>
      </c>
    </row>
    <row r="544" spans="1:7" ht="11.1" customHeight="1">
      <c r="A544" s="45"/>
      <c r="B544" s="53"/>
      <c r="C544" s="68"/>
      <c r="D544" s="130"/>
      <c r="E544" s="130"/>
      <c r="F544" s="130"/>
      <c r="G544" s="130"/>
    </row>
    <row r="545" spans="1:7" ht="28.15" customHeight="1">
      <c r="A545" s="45"/>
      <c r="B545" s="53" t="s">
        <v>313</v>
      </c>
      <c r="C545" s="68" t="s">
        <v>248</v>
      </c>
      <c r="D545" s="130"/>
      <c r="E545" s="130"/>
      <c r="F545" s="130"/>
      <c r="G545" s="76"/>
    </row>
    <row r="546" spans="1:7" ht="13.9" customHeight="1">
      <c r="A546" s="45"/>
      <c r="B546" s="53" t="s">
        <v>264</v>
      </c>
      <c r="C546" s="80" t="s">
        <v>240</v>
      </c>
      <c r="D546" s="77">
        <v>0</v>
      </c>
      <c r="E546" s="85">
        <v>22550</v>
      </c>
      <c r="F546" s="85">
        <v>22550</v>
      </c>
      <c r="G546" s="1">
        <v>0</v>
      </c>
    </row>
    <row r="547" spans="1:7" ht="27" customHeight="1">
      <c r="A547" s="45" t="s">
        <v>6</v>
      </c>
      <c r="B547" s="53" t="s">
        <v>313</v>
      </c>
      <c r="C547" s="80" t="s">
        <v>248</v>
      </c>
      <c r="D547" s="71">
        <f t="shared" ref="D547:F547" si="115">D546</f>
        <v>0</v>
      </c>
      <c r="E547" s="72">
        <f t="shared" si="115"/>
        <v>22550</v>
      </c>
      <c r="F547" s="72">
        <f t="shared" si="115"/>
        <v>22550</v>
      </c>
      <c r="G547" s="71">
        <v>0</v>
      </c>
    </row>
    <row r="548" spans="1:7" ht="11.1" customHeight="1">
      <c r="A548" s="45"/>
      <c r="B548" s="53"/>
      <c r="C548" s="80"/>
      <c r="D548" s="135"/>
      <c r="E548" s="135"/>
      <c r="F548" s="135"/>
      <c r="G548" s="129"/>
    </row>
    <row r="549" spans="1:7" ht="39.950000000000003" customHeight="1">
      <c r="A549" s="133"/>
      <c r="B549" s="136" t="s">
        <v>336</v>
      </c>
      <c r="C549" s="68" t="s">
        <v>101</v>
      </c>
      <c r="D549" s="18"/>
      <c r="E549" s="130"/>
      <c r="F549" s="76"/>
      <c r="G549" s="19"/>
    </row>
    <row r="550" spans="1:7" ht="15.75" customHeight="1">
      <c r="A550" s="133"/>
      <c r="B550" s="136" t="s">
        <v>266</v>
      </c>
      <c r="C550" s="68" t="s">
        <v>240</v>
      </c>
      <c r="D550" s="127">
        <v>0</v>
      </c>
      <c r="E550" s="60">
        <v>244459</v>
      </c>
      <c r="F550" s="152">
        <f>244459+32850</f>
        <v>277309</v>
      </c>
      <c r="G550" s="60">
        <v>61609</v>
      </c>
    </row>
    <row r="551" spans="1:7" ht="39.950000000000003" customHeight="1">
      <c r="A551" s="133" t="s">
        <v>6</v>
      </c>
      <c r="B551" s="136" t="s">
        <v>336</v>
      </c>
      <c r="C551" s="68" t="s">
        <v>101</v>
      </c>
      <c r="D551" s="71">
        <f t="shared" ref="D551:F551" si="116">D550</f>
        <v>0</v>
      </c>
      <c r="E551" s="72">
        <f t="shared" si="116"/>
        <v>244459</v>
      </c>
      <c r="F551" s="72">
        <f t="shared" si="116"/>
        <v>277309</v>
      </c>
      <c r="G551" s="79">
        <v>61609</v>
      </c>
    </row>
    <row r="552" spans="1:7" ht="11.1" customHeight="1">
      <c r="A552" s="133"/>
      <c r="B552" s="136"/>
      <c r="C552" s="68"/>
      <c r="D552" s="135"/>
      <c r="E552" s="135"/>
      <c r="F552" s="153"/>
      <c r="G552" s="129"/>
    </row>
    <row r="553" spans="1:7" ht="53.25" customHeight="1">
      <c r="A553" s="133"/>
      <c r="B553" s="136" t="s">
        <v>349</v>
      </c>
      <c r="C553" s="68" t="s">
        <v>350</v>
      </c>
      <c r="D553" s="18"/>
      <c r="E553" s="130"/>
      <c r="F553" s="76"/>
      <c r="G553" s="19"/>
    </row>
    <row r="554" spans="1:7" ht="15.75" customHeight="1">
      <c r="A554" s="133"/>
      <c r="B554" s="136" t="s">
        <v>267</v>
      </c>
      <c r="C554" s="68" t="s">
        <v>240</v>
      </c>
      <c r="D554" s="127">
        <v>0</v>
      </c>
      <c r="E554" s="1">
        <v>0</v>
      </c>
      <c r="F554" s="1">
        <v>0</v>
      </c>
      <c r="G554" s="60">
        <v>9685</v>
      </c>
    </row>
    <row r="555" spans="1:7" ht="53.25" customHeight="1">
      <c r="A555" s="133" t="s">
        <v>6</v>
      </c>
      <c r="B555" s="136" t="s">
        <v>349</v>
      </c>
      <c r="C555" s="68" t="s">
        <v>350</v>
      </c>
      <c r="D555" s="71">
        <f t="shared" ref="D555:F555" si="117">D554</f>
        <v>0</v>
      </c>
      <c r="E555" s="71">
        <f t="shared" si="117"/>
        <v>0</v>
      </c>
      <c r="F555" s="71">
        <f t="shared" si="117"/>
        <v>0</v>
      </c>
      <c r="G555" s="79">
        <v>9685</v>
      </c>
    </row>
    <row r="556" spans="1:7" ht="11.1" customHeight="1">
      <c r="A556" s="133"/>
      <c r="B556" s="136"/>
      <c r="C556" s="68"/>
      <c r="D556" s="77"/>
      <c r="E556" s="77"/>
      <c r="F556" s="77"/>
      <c r="G556" s="76"/>
    </row>
    <row r="557" spans="1:7">
      <c r="A557" s="133"/>
      <c r="B557" s="136" t="s">
        <v>386</v>
      </c>
      <c r="C557" s="68" t="s">
        <v>387</v>
      </c>
      <c r="D557" s="18"/>
      <c r="E557" s="105"/>
      <c r="F557" s="105"/>
      <c r="G557" s="19"/>
    </row>
    <row r="558" spans="1:7" ht="15.75" customHeight="1">
      <c r="A558" s="133"/>
      <c r="B558" s="136" t="s">
        <v>268</v>
      </c>
      <c r="C558" s="68" t="s">
        <v>240</v>
      </c>
      <c r="D558" s="127">
        <v>0</v>
      </c>
      <c r="E558" s="1">
        <v>0</v>
      </c>
      <c r="F558" s="1">
        <v>0</v>
      </c>
      <c r="G558" s="60">
        <v>35000</v>
      </c>
    </row>
    <row r="559" spans="1:7">
      <c r="A559" s="133" t="s">
        <v>6</v>
      </c>
      <c r="B559" s="136" t="s">
        <v>386</v>
      </c>
      <c r="C559" s="68" t="s">
        <v>387</v>
      </c>
      <c r="D559" s="71">
        <f t="shared" ref="D559:F559" si="118">D558</f>
        <v>0</v>
      </c>
      <c r="E559" s="71">
        <f t="shared" si="118"/>
        <v>0</v>
      </c>
      <c r="F559" s="71">
        <f t="shared" si="118"/>
        <v>0</v>
      </c>
      <c r="G559" s="79">
        <v>35000</v>
      </c>
    </row>
    <row r="560" spans="1:7" ht="15" customHeight="1">
      <c r="A560" s="45" t="s">
        <v>6</v>
      </c>
      <c r="B560" s="53">
        <v>45</v>
      </c>
      <c r="C560" s="68" t="s">
        <v>128</v>
      </c>
      <c r="D560" s="71">
        <f>D519+D523+D527+D531+D535+D539+D543+D547+D551+D555+D559</f>
        <v>0</v>
      </c>
      <c r="E560" s="72">
        <f t="shared" ref="E560:F560" si="119">E519+E523+E527+E531+E535+E539+E543+E547+E551+E555+E559</f>
        <v>552139</v>
      </c>
      <c r="F560" s="72">
        <f t="shared" si="119"/>
        <v>657743</v>
      </c>
      <c r="G560" s="72">
        <v>348160</v>
      </c>
    </row>
    <row r="561" spans="1:7" ht="11.1" customHeight="1">
      <c r="A561" s="45"/>
      <c r="B561" s="53"/>
      <c r="C561" s="68"/>
      <c r="D561" s="130"/>
      <c r="E561" s="130"/>
      <c r="F561" s="130"/>
      <c r="G561" s="76"/>
    </row>
    <row r="562" spans="1:7" ht="15" customHeight="1">
      <c r="A562" s="45"/>
      <c r="B562" s="53" t="s">
        <v>278</v>
      </c>
      <c r="C562" s="68" t="s">
        <v>132</v>
      </c>
      <c r="D562" s="66"/>
      <c r="E562" s="66"/>
      <c r="F562" s="66"/>
      <c r="G562" s="66"/>
    </row>
    <row r="563" spans="1:7" ht="27" customHeight="1">
      <c r="A563" s="45"/>
      <c r="B563" s="53">
        <v>60</v>
      </c>
      <c r="C563" s="45" t="s">
        <v>231</v>
      </c>
      <c r="D563" s="66"/>
      <c r="E563" s="66"/>
      <c r="F563" s="66"/>
      <c r="G563" s="66"/>
    </row>
    <row r="564" spans="1:7" ht="15" customHeight="1">
      <c r="A564" s="45"/>
      <c r="B564" s="53" t="s">
        <v>239</v>
      </c>
      <c r="C564" s="68" t="s">
        <v>240</v>
      </c>
      <c r="D564" s="1">
        <v>0</v>
      </c>
      <c r="E564" s="60">
        <v>200000</v>
      </c>
      <c r="F564" s="60">
        <v>200000</v>
      </c>
      <c r="G564" s="60">
        <v>200000</v>
      </c>
    </row>
    <row r="565" spans="1:7" ht="27.6" customHeight="1">
      <c r="A565" s="74" t="s">
        <v>6</v>
      </c>
      <c r="B565" s="132">
        <v>60</v>
      </c>
      <c r="C565" s="74" t="s">
        <v>231</v>
      </c>
      <c r="D565" s="71">
        <f t="shared" ref="D565:F565" si="120">D564</f>
        <v>0</v>
      </c>
      <c r="E565" s="72">
        <f t="shared" si="120"/>
        <v>200000</v>
      </c>
      <c r="F565" s="72">
        <f t="shared" si="120"/>
        <v>200000</v>
      </c>
      <c r="G565" s="79">
        <v>200000</v>
      </c>
    </row>
    <row r="566" spans="1:7">
      <c r="A566" s="45"/>
      <c r="B566" s="53"/>
      <c r="C566" s="68"/>
      <c r="D566" s="130"/>
      <c r="E566" s="130"/>
      <c r="F566" s="130"/>
      <c r="G566" s="76"/>
    </row>
    <row r="567" spans="1:7" ht="25.5">
      <c r="A567" s="45"/>
      <c r="B567" s="53" t="s">
        <v>271</v>
      </c>
      <c r="C567" s="68" t="s">
        <v>233</v>
      </c>
      <c r="D567" s="130"/>
      <c r="E567" s="130"/>
      <c r="F567" s="130"/>
      <c r="G567" s="76"/>
    </row>
    <row r="568" spans="1:7" ht="15" customHeight="1">
      <c r="A568" s="45"/>
      <c r="B568" s="53" t="s">
        <v>279</v>
      </c>
      <c r="C568" s="68" t="s">
        <v>240</v>
      </c>
      <c r="D568" s="77">
        <v>0</v>
      </c>
      <c r="E568" s="85">
        <v>5500</v>
      </c>
      <c r="F568" s="85">
        <v>5500</v>
      </c>
      <c r="G568" s="1">
        <v>0</v>
      </c>
    </row>
    <row r="569" spans="1:7" ht="25.5">
      <c r="A569" s="45" t="s">
        <v>6</v>
      </c>
      <c r="B569" s="53" t="s">
        <v>271</v>
      </c>
      <c r="C569" s="68" t="s">
        <v>233</v>
      </c>
      <c r="D569" s="71">
        <f t="shared" ref="D569:F569" si="121">D568</f>
        <v>0</v>
      </c>
      <c r="E569" s="72">
        <f t="shared" si="121"/>
        <v>5500</v>
      </c>
      <c r="F569" s="72">
        <f t="shared" si="121"/>
        <v>5500</v>
      </c>
      <c r="G569" s="71">
        <v>0</v>
      </c>
    </row>
    <row r="570" spans="1:7" ht="15" customHeight="1">
      <c r="A570" s="45" t="s">
        <v>6</v>
      </c>
      <c r="B570" s="53" t="s">
        <v>278</v>
      </c>
      <c r="C570" s="68" t="s">
        <v>132</v>
      </c>
      <c r="D570" s="71">
        <f t="shared" ref="D570:F570" si="122">D565+D569</f>
        <v>0</v>
      </c>
      <c r="E570" s="72">
        <f t="shared" si="122"/>
        <v>205500</v>
      </c>
      <c r="F570" s="72">
        <f t="shared" si="122"/>
        <v>205500</v>
      </c>
      <c r="G570" s="79">
        <v>200000</v>
      </c>
    </row>
    <row r="571" spans="1:7" ht="11.1" customHeight="1">
      <c r="A571" s="45"/>
      <c r="B571" s="53"/>
      <c r="C571" s="68"/>
      <c r="D571" s="130"/>
      <c r="E571" s="130"/>
      <c r="F571" s="130"/>
      <c r="G571" s="130"/>
    </row>
    <row r="572" spans="1:7" ht="15" customHeight="1">
      <c r="A572" s="45"/>
      <c r="B572" s="53" t="s">
        <v>280</v>
      </c>
      <c r="C572" s="68" t="s">
        <v>281</v>
      </c>
      <c r="D572" s="66"/>
      <c r="E572" s="66"/>
      <c r="F572" s="66"/>
      <c r="G572" s="66"/>
    </row>
    <row r="573" spans="1:7" ht="40.5" customHeight="1">
      <c r="A573" s="45"/>
      <c r="B573" s="53">
        <v>60</v>
      </c>
      <c r="C573" s="39" t="s">
        <v>225</v>
      </c>
      <c r="D573" s="66"/>
      <c r="E573" s="66"/>
      <c r="F573" s="66"/>
      <c r="G573" s="66"/>
    </row>
    <row r="574" spans="1:7" ht="15" customHeight="1">
      <c r="A574" s="45"/>
      <c r="B574" s="53" t="s">
        <v>282</v>
      </c>
      <c r="C574" s="68" t="s">
        <v>240</v>
      </c>
      <c r="D574" s="1">
        <v>0</v>
      </c>
      <c r="E574" s="60">
        <v>200000</v>
      </c>
      <c r="F574" s="60">
        <f>200000-5859</f>
        <v>194141</v>
      </c>
      <c r="G574" s="60">
        <v>200000</v>
      </c>
    </row>
    <row r="575" spans="1:7" ht="40.9" customHeight="1">
      <c r="A575" s="45" t="s">
        <v>6</v>
      </c>
      <c r="B575" s="53">
        <v>60</v>
      </c>
      <c r="C575" s="39" t="s">
        <v>225</v>
      </c>
      <c r="D575" s="71">
        <f t="shared" ref="D575:F575" si="123">D574</f>
        <v>0</v>
      </c>
      <c r="E575" s="72">
        <f t="shared" si="123"/>
        <v>200000</v>
      </c>
      <c r="F575" s="72">
        <f t="shared" si="123"/>
        <v>194141</v>
      </c>
      <c r="G575" s="79">
        <v>200000</v>
      </c>
    </row>
    <row r="576" spans="1:7" ht="11.1" customHeight="1">
      <c r="A576" s="45"/>
      <c r="B576" s="53"/>
      <c r="C576" s="68"/>
      <c r="D576" s="130"/>
      <c r="E576" s="130"/>
      <c r="F576" s="130"/>
      <c r="G576" s="76"/>
    </row>
    <row r="577" spans="1:7" ht="42" customHeight="1">
      <c r="A577" s="45"/>
      <c r="B577" s="53" t="s">
        <v>271</v>
      </c>
      <c r="C577" s="68" t="s">
        <v>227</v>
      </c>
      <c r="D577" s="130"/>
      <c r="E577" s="130"/>
      <c r="F577" s="130"/>
      <c r="G577" s="76"/>
    </row>
    <row r="578" spans="1:7" ht="15" customHeight="1">
      <c r="A578" s="45"/>
      <c r="B578" s="53" t="s">
        <v>283</v>
      </c>
      <c r="C578" s="68" t="s">
        <v>240</v>
      </c>
      <c r="D578" s="82">
        <v>0</v>
      </c>
      <c r="E578" s="114">
        <v>5000</v>
      </c>
      <c r="F578" s="114">
        <v>5000</v>
      </c>
      <c r="G578" s="59">
        <v>0</v>
      </c>
    </row>
    <row r="579" spans="1:7" ht="42" customHeight="1">
      <c r="A579" s="45" t="s">
        <v>6</v>
      </c>
      <c r="B579" s="53" t="s">
        <v>271</v>
      </c>
      <c r="C579" s="68" t="s">
        <v>227</v>
      </c>
      <c r="D579" s="82">
        <f t="shared" ref="D579:F579" si="124">D578</f>
        <v>0</v>
      </c>
      <c r="E579" s="114">
        <f t="shared" si="124"/>
        <v>5000</v>
      </c>
      <c r="F579" s="114">
        <f t="shared" si="124"/>
        <v>5000</v>
      </c>
      <c r="G579" s="82">
        <v>0</v>
      </c>
    </row>
    <row r="580" spans="1:7" ht="11.1" customHeight="1">
      <c r="A580" s="45"/>
      <c r="B580" s="53"/>
      <c r="C580" s="68"/>
      <c r="D580" s="130"/>
      <c r="E580" s="130"/>
      <c r="F580" s="130"/>
      <c r="G580" s="76"/>
    </row>
    <row r="581" spans="1:7" ht="27.6" customHeight="1">
      <c r="A581" s="45"/>
      <c r="B581" s="53" t="s">
        <v>273</v>
      </c>
      <c r="C581" s="39" t="s">
        <v>326</v>
      </c>
      <c r="D581" s="66"/>
      <c r="E581" s="66"/>
      <c r="F581" s="66"/>
      <c r="G581" s="66"/>
    </row>
    <row r="582" spans="1:7" ht="15" customHeight="1">
      <c r="A582" s="45"/>
      <c r="B582" s="53" t="s">
        <v>284</v>
      </c>
      <c r="C582" s="68" t="s">
        <v>240</v>
      </c>
      <c r="D582" s="1">
        <v>0</v>
      </c>
      <c r="E582" s="60">
        <v>90209</v>
      </c>
      <c r="F582" s="60">
        <f>90209-21757</f>
        <v>68452</v>
      </c>
      <c r="G582" s="60">
        <v>86748</v>
      </c>
    </row>
    <row r="583" spans="1:7" ht="27.6" customHeight="1">
      <c r="A583" s="45" t="s">
        <v>6</v>
      </c>
      <c r="B583" s="53" t="s">
        <v>273</v>
      </c>
      <c r="C583" s="39" t="s">
        <v>326</v>
      </c>
      <c r="D583" s="71">
        <f t="shared" ref="D583:F583" si="125">D582</f>
        <v>0</v>
      </c>
      <c r="E583" s="72">
        <f t="shared" si="125"/>
        <v>90209</v>
      </c>
      <c r="F583" s="72">
        <f t="shared" si="125"/>
        <v>68452</v>
      </c>
      <c r="G583" s="79">
        <v>86748</v>
      </c>
    </row>
    <row r="584" spans="1:7" ht="11.1" customHeight="1">
      <c r="A584" s="45"/>
      <c r="B584" s="53"/>
      <c r="C584" s="68"/>
      <c r="D584" s="130"/>
      <c r="E584" s="130"/>
      <c r="F584" s="130"/>
      <c r="G584" s="76"/>
    </row>
    <row r="585" spans="1:7" ht="27" customHeight="1">
      <c r="A585" s="45"/>
      <c r="B585" s="53" t="s">
        <v>274</v>
      </c>
      <c r="C585" s="39" t="s">
        <v>285</v>
      </c>
      <c r="D585" s="66"/>
      <c r="E585" s="66"/>
      <c r="F585" s="66"/>
      <c r="G585" s="66"/>
    </row>
    <row r="586" spans="1:7" ht="14.25" customHeight="1">
      <c r="A586" s="45"/>
      <c r="B586" s="53" t="s">
        <v>286</v>
      </c>
      <c r="C586" s="68" t="s">
        <v>240</v>
      </c>
      <c r="D586" s="1">
        <v>0</v>
      </c>
      <c r="E586" s="60">
        <v>5000</v>
      </c>
      <c r="F586" s="60">
        <v>5000</v>
      </c>
      <c r="G586" s="1">
        <v>0</v>
      </c>
    </row>
    <row r="587" spans="1:7" ht="27" customHeight="1">
      <c r="A587" s="45" t="s">
        <v>6</v>
      </c>
      <c r="B587" s="53" t="s">
        <v>274</v>
      </c>
      <c r="C587" s="45" t="s">
        <v>285</v>
      </c>
      <c r="D587" s="71">
        <f t="shared" ref="D587:F587" si="126">D586</f>
        <v>0</v>
      </c>
      <c r="E587" s="72">
        <f t="shared" si="126"/>
        <v>5000</v>
      </c>
      <c r="F587" s="72">
        <f t="shared" si="126"/>
        <v>5000</v>
      </c>
      <c r="G587" s="71">
        <v>0</v>
      </c>
    </row>
    <row r="588" spans="1:7" ht="11.1" customHeight="1">
      <c r="A588" s="45"/>
      <c r="B588" s="53"/>
      <c r="C588" s="39"/>
      <c r="D588" s="135"/>
      <c r="E588" s="135"/>
      <c r="F588" s="135"/>
      <c r="G588" s="129"/>
    </row>
    <row r="589" spans="1:7" ht="27" customHeight="1">
      <c r="A589" s="45"/>
      <c r="B589" s="53" t="s">
        <v>275</v>
      </c>
      <c r="C589" s="39" t="s">
        <v>338</v>
      </c>
      <c r="D589" s="66"/>
      <c r="E589" s="66"/>
      <c r="F589" s="66"/>
      <c r="G589" s="66"/>
    </row>
    <row r="590" spans="1:7" ht="15" customHeight="1">
      <c r="A590" s="45"/>
      <c r="B590" s="53" t="s">
        <v>337</v>
      </c>
      <c r="C590" s="68" t="s">
        <v>240</v>
      </c>
      <c r="D590" s="1">
        <v>0</v>
      </c>
      <c r="E590" s="1">
        <v>0</v>
      </c>
      <c r="F590" s="1">
        <v>0</v>
      </c>
      <c r="G590" s="60">
        <v>1</v>
      </c>
    </row>
    <row r="591" spans="1:7" ht="27" customHeight="1">
      <c r="A591" s="45" t="s">
        <v>6</v>
      </c>
      <c r="B591" s="53" t="s">
        <v>275</v>
      </c>
      <c r="C591" s="39" t="s">
        <v>338</v>
      </c>
      <c r="D591" s="71">
        <f t="shared" ref="D591:F591" si="127">D590</f>
        <v>0</v>
      </c>
      <c r="E591" s="71">
        <f t="shared" si="127"/>
        <v>0</v>
      </c>
      <c r="F591" s="71">
        <f t="shared" si="127"/>
        <v>0</v>
      </c>
      <c r="G591" s="79">
        <v>1</v>
      </c>
    </row>
    <row r="592" spans="1:7" ht="15.95" customHeight="1">
      <c r="A592" s="45" t="s">
        <v>6</v>
      </c>
      <c r="B592" s="53" t="s">
        <v>280</v>
      </c>
      <c r="C592" s="68" t="s">
        <v>281</v>
      </c>
      <c r="D592" s="71">
        <f>D575+D579+D583+D587+D591</f>
        <v>0</v>
      </c>
      <c r="E592" s="72">
        <f t="shared" ref="E592:F592" si="128">E575+E579+E583+E587+E591</f>
        <v>300209</v>
      </c>
      <c r="F592" s="72">
        <f t="shared" si="128"/>
        <v>272593</v>
      </c>
      <c r="G592" s="72">
        <v>286749</v>
      </c>
    </row>
    <row r="593" spans="1:7" ht="11.1" customHeight="1">
      <c r="A593" s="45"/>
      <c r="B593" s="53"/>
      <c r="C593" s="68"/>
      <c r="D593" s="77"/>
      <c r="E593" s="77"/>
      <c r="F593" s="77"/>
      <c r="G593" s="77"/>
    </row>
    <row r="594" spans="1:7" ht="15" customHeight="1">
      <c r="A594" s="45"/>
      <c r="B594" s="53" t="s">
        <v>339</v>
      </c>
      <c r="C594" s="68" t="s">
        <v>142</v>
      </c>
      <c r="D594" s="77"/>
      <c r="E594" s="77"/>
      <c r="F594" s="77"/>
      <c r="G594" s="77"/>
    </row>
    <row r="595" spans="1:7" ht="27" customHeight="1">
      <c r="A595" s="45"/>
      <c r="B595" s="53" t="s">
        <v>340</v>
      </c>
      <c r="C595" s="39" t="s">
        <v>341</v>
      </c>
      <c r="D595" s="77"/>
      <c r="E595" s="77"/>
      <c r="F595" s="77"/>
      <c r="G595" s="77"/>
    </row>
    <row r="596" spans="1:7" ht="15" customHeight="1">
      <c r="A596" s="45"/>
      <c r="B596" s="53" t="s">
        <v>251</v>
      </c>
      <c r="C596" s="68" t="s">
        <v>240</v>
      </c>
      <c r="D596" s="77">
        <v>0</v>
      </c>
      <c r="E596" s="77">
        <v>0</v>
      </c>
      <c r="F596" s="77">
        <v>0</v>
      </c>
      <c r="G596" s="60">
        <v>1</v>
      </c>
    </row>
    <row r="597" spans="1:7" ht="27" customHeight="1">
      <c r="A597" s="74" t="s">
        <v>6</v>
      </c>
      <c r="B597" s="132" t="s">
        <v>340</v>
      </c>
      <c r="C597" s="74" t="s">
        <v>341</v>
      </c>
      <c r="D597" s="71">
        <f>D596</f>
        <v>0</v>
      </c>
      <c r="E597" s="71">
        <f t="shared" ref="E597:F598" si="129">E596</f>
        <v>0</v>
      </c>
      <c r="F597" s="71">
        <f t="shared" si="129"/>
        <v>0</v>
      </c>
      <c r="G597" s="72">
        <v>1</v>
      </c>
    </row>
    <row r="598" spans="1:7" ht="15" customHeight="1">
      <c r="A598" s="45" t="s">
        <v>6</v>
      </c>
      <c r="B598" s="53" t="s">
        <v>339</v>
      </c>
      <c r="C598" s="68" t="s">
        <v>142</v>
      </c>
      <c r="D598" s="71">
        <f>D597</f>
        <v>0</v>
      </c>
      <c r="E598" s="71">
        <f t="shared" si="129"/>
        <v>0</v>
      </c>
      <c r="F598" s="71">
        <f t="shared" si="129"/>
        <v>0</v>
      </c>
      <c r="G598" s="72">
        <v>1</v>
      </c>
    </row>
    <row r="599" spans="1:7" ht="11.25" customHeight="1">
      <c r="A599" s="45"/>
      <c r="B599" s="51"/>
      <c r="C599" s="65"/>
      <c r="D599" s="66"/>
      <c r="E599" s="66"/>
      <c r="F599" s="66"/>
      <c r="G599" s="66"/>
    </row>
    <row r="600" spans="1:7" ht="15" customHeight="1">
      <c r="A600" s="45"/>
      <c r="B600" s="49">
        <v>62</v>
      </c>
      <c r="C600" s="68" t="s">
        <v>80</v>
      </c>
      <c r="D600" s="1"/>
      <c r="E600" s="60"/>
      <c r="F600" s="60"/>
      <c r="G600" s="60"/>
    </row>
    <row r="601" spans="1:7" ht="41.45" customHeight="1">
      <c r="A601" s="45"/>
      <c r="B601" s="49" t="s">
        <v>107</v>
      </c>
      <c r="C601" s="68" t="s">
        <v>179</v>
      </c>
      <c r="D601" s="60">
        <v>46742</v>
      </c>
      <c r="E601" s="1">
        <v>0</v>
      </c>
      <c r="F601" s="1">
        <v>0</v>
      </c>
      <c r="G601" s="1">
        <v>0</v>
      </c>
    </row>
    <row r="602" spans="1:7" ht="42" customHeight="1">
      <c r="A602" s="45"/>
      <c r="B602" s="49" t="s">
        <v>102</v>
      </c>
      <c r="C602" s="68" t="s">
        <v>103</v>
      </c>
      <c r="D602" s="60">
        <v>243500</v>
      </c>
      <c r="E602" s="1">
        <v>0</v>
      </c>
      <c r="F602" s="1">
        <v>0</v>
      </c>
      <c r="G602" s="1">
        <v>0</v>
      </c>
    </row>
    <row r="603" spans="1:7" ht="38.25">
      <c r="A603" s="45"/>
      <c r="B603" s="49" t="s">
        <v>78</v>
      </c>
      <c r="C603" s="68" t="s">
        <v>329</v>
      </c>
      <c r="D603" s="60">
        <v>21370</v>
      </c>
      <c r="E603" s="1">
        <v>0</v>
      </c>
      <c r="F603" s="1">
        <v>0</v>
      </c>
      <c r="G603" s="1">
        <v>0</v>
      </c>
    </row>
    <row r="604" spans="1:7" ht="42" customHeight="1">
      <c r="A604" s="45"/>
      <c r="B604" s="49" t="s">
        <v>90</v>
      </c>
      <c r="C604" s="68" t="s">
        <v>101</v>
      </c>
      <c r="D604" s="60">
        <v>37500</v>
      </c>
      <c r="E604" s="1">
        <v>0</v>
      </c>
      <c r="F604" s="1">
        <v>0</v>
      </c>
      <c r="G604" s="1">
        <v>0</v>
      </c>
    </row>
    <row r="605" spans="1:7" ht="30" customHeight="1">
      <c r="A605" s="45"/>
      <c r="B605" s="49" t="s">
        <v>96</v>
      </c>
      <c r="C605" s="68" t="s">
        <v>97</v>
      </c>
      <c r="D605" s="60">
        <v>66294</v>
      </c>
      <c r="E605" s="1">
        <v>0</v>
      </c>
      <c r="F605" s="1">
        <v>0</v>
      </c>
      <c r="G605" s="1">
        <v>0</v>
      </c>
    </row>
    <row r="606" spans="1:7" ht="40.15" customHeight="1">
      <c r="A606" s="45"/>
      <c r="B606" s="124" t="s">
        <v>224</v>
      </c>
      <c r="C606" s="68" t="s">
        <v>225</v>
      </c>
      <c r="D606" s="60">
        <v>50000</v>
      </c>
      <c r="E606" s="1">
        <v>0</v>
      </c>
      <c r="F606" s="1">
        <v>0</v>
      </c>
      <c r="G606" s="1">
        <v>0</v>
      </c>
    </row>
    <row r="607" spans="1:7" ht="38.25">
      <c r="A607" s="45"/>
      <c r="B607" s="124" t="s">
        <v>226</v>
      </c>
      <c r="C607" s="68" t="s">
        <v>227</v>
      </c>
      <c r="D607" s="60">
        <v>17500</v>
      </c>
      <c r="E607" s="1">
        <v>0</v>
      </c>
      <c r="F607" s="1">
        <v>0</v>
      </c>
      <c r="G607" s="1">
        <v>0</v>
      </c>
    </row>
    <row r="608" spans="1:7" ht="27.6" customHeight="1">
      <c r="A608" s="45"/>
      <c r="B608" s="131" t="s">
        <v>228</v>
      </c>
      <c r="C608" s="39" t="s">
        <v>229</v>
      </c>
      <c r="D608" s="60">
        <v>7500</v>
      </c>
      <c r="E608" s="1">
        <v>0</v>
      </c>
      <c r="F608" s="1">
        <v>0</v>
      </c>
      <c r="G608" s="1">
        <v>0</v>
      </c>
    </row>
    <row r="609" spans="1:7" ht="27.6" customHeight="1">
      <c r="A609" s="45"/>
      <c r="B609" s="131" t="s">
        <v>230</v>
      </c>
      <c r="C609" s="39" t="s">
        <v>231</v>
      </c>
      <c r="D609" s="60">
        <v>25000</v>
      </c>
      <c r="E609" s="1">
        <v>0</v>
      </c>
      <c r="F609" s="1">
        <v>0</v>
      </c>
      <c r="G609" s="1">
        <v>0</v>
      </c>
    </row>
    <row r="610" spans="1:7" ht="27.6" customHeight="1">
      <c r="A610" s="45"/>
      <c r="B610" s="131" t="s">
        <v>232</v>
      </c>
      <c r="C610" s="39" t="s">
        <v>233</v>
      </c>
      <c r="D610" s="87">
        <v>14499</v>
      </c>
      <c r="E610" s="59">
        <v>0</v>
      </c>
      <c r="F610" s="59">
        <v>0</v>
      </c>
      <c r="G610" s="59">
        <v>0</v>
      </c>
    </row>
    <row r="611" spans="1:7" ht="14.45" customHeight="1">
      <c r="A611" s="45" t="s">
        <v>6</v>
      </c>
      <c r="B611" s="49">
        <v>62</v>
      </c>
      <c r="C611" s="68" t="s">
        <v>80</v>
      </c>
      <c r="D611" s="87">
        <f t="shared" ref="D611:F611" si="130">SUM(D601:D610)</f>
        <v>529905</v>
      </c>
      <c r="E611" s="59">
        <f t="shared" si="130"/>
        <v>0</v>
      </c>
      <c r="F611" s="59">
        <f t="shared" si="130"/>
        <v>0</v>
      </c>
      <c r="G611" s="59">
        <v>0</v>
      </c>
    </row>
    <row r="612" spans="1:7" ht="13.9" customHeight="1">
      <c r="A612" s="45" t="s">
        <v>6</v>
      </c>
      <c r="B612" s="51">
        <v>2.1059999999999999</v>
      </c>
      <c r="C612" s="65" t="s">
        <v>34</v>
      </c>
      <c r="D612" s="87">
        <f>D611+D560+D570+D592+D598</f>
        <v>529905</v>
      </c>
      <c r="E612" s="87">
        <f>E611+E560</f>
        <v>552139</v>
      </c>
      <c r="F612" s="87">
        <f>F611+F560</f>
        <v>657743</v>
      </c>
      <c r="G612" s="87">
        <v>834910</v>
      </c>
    </row>
    <row r="613" spans="1:7" ht="13.9" customHeight="1">
      <c r="A613" s="45" t="s">
        <v>6</v>
      </c>
      <c r="B613" s="67">
        <v>2</v>
      </c>
      <c r="C613" s="68" t="s">
        <v>33</v>
      </c>
      <c r="D613" s="78">
        <f t="shared" ref="D613:E613" si="131">D612</f>
        <v>529905</v>
      </c>
      <c r="E613" s="78">
        <f t="shared" si="131"/>
        <v>552139</v>
      </c>
      <c r="F613" s="78">
        <f>F612</f>
        <v>657743</v>
      </c>
      <c r="G613" s="78">
        <v>834910</v>
      </c>
    </row>
    <row r="614" spans="1:7">
      <c r="A614" s="45" t="s">
        <v>6</v>
      </c>
      <c r="B614" s="64">
        <v>4215</v>
      </c>
      <c r="C614" s="65" t="s">
        <v>3</v>
      </c>
      <c r="D614" s="57">
        <f>D613+D512</f>
        <v>898654</v>
      </c>
      <c r="E614" s="57">
        <f t="shared" ref="E614:F614" si="132">E613+E512</f>
        <v>797992</v>
      </c>
      <c r="F614" s="57">
        <f t="shared" si="132"/>
        <v>905596</v>
      </c>
      <c r="G614" s="98">
        <v>980832</v>
      </c>
    </row>
    <row r="615" spans="1:7">
      <c r="A615" s="93" t="s">
        <v>6</v>
      </c>
      <c r="B615" s="94"/>
      <c r="C615" s="95" t="s">
        <v>31</v>
      </c>
      <c r="D615" s="43">
        <f t="shared" ref="D615:F615" si="133">D203+D614</f>
        <v>898654</v>
      </c>
      <c r="E615" s="43">
        <f t="shared" si="133"/>
        <v>797992</v>
      </c>
      <c r="F615" s="43">
        <f t="shared" si="133"/>
        <v>905596</v>
      </c>
      <c r="G615" s="43">
        <v>983332</v>
      </c>
    </row>
    <row r="616" spans="1:7">
      <c r="A616" s="93" t="s">
        <v>6</v>
      </c>
      <c r="B616" s="94"/>
      <c r="C616" s="95" t="s">
        <v>4</v>
      </c>
      <c r="D616" s="57">
        <f t="shared" ref="D616:F616" si="134">D615+D186</f>
        <v>1389857</v>
      </c>
      <c r="E616" s="57">
        <f t="shared" si="134"/>
        <v>1330883</v>
      </c>
      <c r="F616" s="57">
        <f t="shared" si="134"/>
        <v>1429579</v>
      </c>
      <c r="G616" s="57">
        <v>1573613</v>
      </c>
    </row>
    <row r="617" spans="1:7">
      <c r="A617" s="45"/>
      <c r="B617" s="70"/>
      <c r="C617" s="65"/>
      <c r="D617" s="42"/>
      <c r="E617" s="42"/>
      <c r="F617" s="42"/>
      <c r="G617" s="42"/>
    </row>
    <row r="618" spans="1:7" ht="25.5">
      <c r="A618" s="45" t="s">
        <v>79</v>
      </c>
      <c r="B618" s="100">
        <v>2215</v>
      </c>
      <c r="C618" s="101" t="s">
        <v>81</v>
      </c>
      <c r="D618" s="60">
        <v>86</v>
      </c>
      <c r="E618" s="44">
        <v>0</v>
      </c>
      <c r="F618" s="44">
        <v>0</v>
      </c>
      <c r="G618" s="44">
        <v>0</v>
      </c>
    </row>
    <row r="619" spans="1:7">
      <c r="A619" s="45"/>
      <c r="B619" s="102"/>
      <c r="C619" s="27"/>
      <c r="D619" s="1"/>
      <c r="E619" s="44"/>
      <c r="F619" s="120"/>
      <c r="G619" s="44"/>
    </row>
    <row r="620" spans="1:7">
      <c r="A620" s="14"/>
      <c r="B620" s="15"/>
      <c r="C620" s="103"/>
      <c r="D620" s="1"/>
      <c r="E620" s="105"/>
      <c r="F620" s="105"/>
      <c r="G620" s="109"/>
    </row>
    <row r="621" spans="1:7">
      <c r="D621" s="20"/>
      <c r="E621" s="20"/>
      <c r="F621" s="20"/>
      <c r="G621" s="110"/>
    </row>
    <row r="622" spans="1:7" s="176" customFormat="1">
      <c r="A622" s="144"/>
      <c r="B622" s="145"/>
      <c r="C622" s="146"/>
      <c r="D622" s="147"/>
      <c r="E622" s="147"/>
      <c r="F622" s="147"/>
      <c r="G622" s="148"/>
    </row>
    <row r="623" spans="1:7" s="176" customFormat="1">
      <c r="A623" s="144"/>
      <c r="B623" s="145"/>
      <c r="C623" s="149"/>
      <c r="D623" s="150"/>
      <c r="E623" s="151"/>
      <c r="F623" s="151"/>
      <c r="G623" s="148"/>
    </row>
    <row r="624" spans="1:7" s="176" customFormat="1">
      <c r="A624" s="144"/>
      <c r="B624" s="145"/>
      <c r="C624" s="149"/>
      <c r="D624" s="148"/>
      <c r="E624" s="148"/>
      <c r="F624" s="148"/>
      <c r="G624" s="148"/>
    </row>
    <row r="625" spans="1:7" s="176" customFormat="1">
      <c r="A625" s="144"/>
      <c r="B625" s="145"/>
      <c r="C625" s="149"/>
      <c r="D625" s="148"/>
      <c r="E625" s="148"/>
      <c r="F625" s="148"/>
      <c r="G625" s="148"/>
    </row>
    <row r="626" spans="1:7">
      <c r="D626" s="20"/>
      <c r="E626" s="20"/>
      <c r="F626" s="20"/>
      <c r="G626" s="20"/>
    </row>
    <row r="627" spans="1:7">
      <c r="C627" s="106"/>
      <c r="D627" s="20"/>
      <c r="E627" s="20"/>
      <c r="F627" s="20"/>
      <c r="G627" s="20"/>
    </row>
    <row r="628" spans="1:7">
      <c r="C628" s="106"/>
      <c r="D628" s="20"/>
      <c r="E628" s="20"/>
      <c r="F628" s="20"/>
      <c r="G628" s="20"/>
    </row>
    <row r="629" spans="1:7">
      <c r="C629" s="106"/>
      <c r="D629" s="20"/>
      <c r="E629" s="20"/>
      <c r="F629" s="20"/>
      <c r="G629" s="20"/>
    </row>
    <row r="630" spans="1:7">
      <c r="C630" s="106"/>
      <c r="D630" s="20"/>
      <c r="E630" s="20"/>
      <c r="F630" s="20"/>
      <c r="G630" s="20"/>
    </row>
    <row r="631" spans="1:7">
      <c r="C631" s="106"/>
      <c r="D631" s="20"/>
      <c r="E631" s="20"/>
      <c r="F631" s="20"/>
      <c r="G631" s="20"/>
    </row>
    <row r="632" spans="1:7">
      <c r="C632" s="106"/>
      <c r="D632" s="20"/>
      <c r="E632" s="20"/>
      <c r="F632" s="20"/>
      <c r="G632" s="20"/>
    </row>
    <row r="633" spans="1:7">
      <c r="D633" s="20"/>
      <c r="E633" s="20"/>
      <c r="F633" s="20"/>
      <c r="G633" s="20"/>
    </row>
    <row r="634" spans="1:7">
      <c r="C634" s="106"/>
      <c r="D634" s="104"/>
      <c r="E634" s="104"/>
      <c r="F634" s="104"/>
      <c r="G634" s="20"/>
    </row>
    <row r="635" spans="1:7">
      <c r="D635" s="20"/>
      <c r="E635" s="20"/>
      <c r="F635" s="20"/>
      <c r="G635" s="20"/>
    </row>
    <row r="636" spans="1:7">
      <c r="D636" s="20"/>
      <c r="E636" s="20"/>
      <c r="F636" s="20"/>
      <c r="G636" s="20"/>
    </row>
    <row r="637" spans="1:7">
      <c r="D637" s="20"/>
      <c r="E637" s="20"/>
      <c r="F637" s="20"/>
      <c r="G637" s="20"/>
    </row>
    <row r="638" spans="1:7">
      <c r="D638" s="20"/>
      <c r="E638" s="20"/>
      <c r="F638" s="20"/>
      <c r="G638" s="20"/>
    </row>
    <row r="639" spans="1:7">
      <c r="D639" s="20"/>
      <c r="E639" s="20"/>
      <c r="F639" s="20"/>
      <c r="G639" s="20"/>
    </row>
    <row r="640" spans="1:7">
      <c r="D640" s="20"/>
      <c r="E640" s="20"/>
      <c r="F640" s="20"/>
      <c r="G640" s="20"/>
    </row>
    <row r="641" spans="5:6">
      <c r="E641" s="25"/>
      <c r="F641" s="25"/>
    </row>
    <row r="642" spans="5:6">
      <c r="E642" s="25"/>
      <c r="F642" s="25"/>
    </row>
    <row r="643" spans="5:6">
      <c r="E643" s="25"/>
      <c r="F643" s="25"/>
    </row>
    <row r="644" spans="5:6">
      <c r="E644" s="25"/>
      <c r="F644" s="25"/>
    </row>
    <row r="645" spans="5:6">
      <c r="E645" s="25"/>
      <c r="F645" s="25"/>
    </row>
  </sheetData>
  <autoFilter ref="A20:G620">
    <filterColumn colId="2"/>
    <filterColumn colId="5"/>
  </autoFilter>
  <mergeCells count="4">
    <mergeCell ref="A1:G1"/>
    <mergeCell ref="A2:G2"/>
    <mergeCell ref="E10:G10"/>
    <mergeCell ref="A12:G12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303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94" max="11" man="1"/>
    <brk id="50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dem33</vt:lpstr>
      <vt:lpstr>'dem33'!housing</vt:lpstr>
      <vt:lpstr>'dem33'!Print_Area</vt:lpstr>
      <vt:lpstr>'dem33'!Print_Titles</vt:lpstr>
      <vt:lpstr>'dem33'!pw</vt:lpstr>
      <vt:lpstr>'dem33'!revise</vt:lpstr>
      <vt:lpstr>'dem33'!summary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2024-08-03T11:00:37Z</cp:lastPrinted>
  <dcterms:created xsi:type="dcterms:W3CDTF">2004-06-02T16:24:36Z</dcterms:created>
  <dcterms:modified xsi:type="dcterms:W3CDTF">2024-08-12T06:22:06Z</dcterms:modified>
</cp:coreProperties>
</file>