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0" windowHeight="8820"/>
  </bookViews>
  <sheets>
    <sheet name="dem38" sheetId="7" r:id="rId1"/>
  </sheets>
  <definedNames>
    <definedName name="__123Graph_D" localSheetId="0" hidden="1">#REF!</definedName>
    <definedName name="_xlnm._FilterDatabase" localSheetId="0" hidden="1">'dem38'!$A$22:$G$832</definedName>
    <definedName name="ah" localSheetId="0">'dem38'!#REF!</definedName>
    <definedName name="cad" localSheetId="0">'dem38'!#REF!</definedName>
    <definedName name="capcoop" localSheetId="0">'dem38'!#REF!</definedName>
    <definedName name="capcrop" localSheetId="0">'dem38'!#REF!</definedName>
    <definedName name="capedu" localSheetId="0">'dem38'!$D$654:$G$654</definedName>
    <definedName name="capforest" localSheetId="0">'dem38'!#REF!</definedName>
    <definedName name="caphealth" localSheetId="0">'dem38'!#REF!</definedName>
    <definedName name="caphousing" localSheetId="0">'dem38'!#REF!</definedName>
    <definedName name="capind" localSheetId="0">'dem38'!#REF!</definedName>
    <definedName name="capoap" localSheetId="0">'dem38'!#REF!</definedName>
    <definedName name="capordp" localSheetId="0">'dem38'!#REF!</definedName>
    <definedName name="cappower" localSheetId="0">'dem38'!#REF!</definedName>
    <definedName name="cappw" localSheetId="0">'dem38'!#REF!</definedName>
    <definedName name="caproad" localSheetId="0">'dem38'!#REF!</definedName>
    <definedName name="capst" localSheetId="0">'dem38'!#REF!</definedName>
    <definedName name="captourism" localSheetId="0">'dem38'!#REF!</definedName>
    <definedName name="capUD" localSheetId="0">'dem38'!#REF!</definedName>
    <definedName name="capvillage" localSheetId="0">'dem38'!#REF!</definedName>
    <definedName name="capwater" localSheetId="0">'dem38'!#REF!</definedName>
    <definedName name="civil" localSheetId="0">'dem38'!#REF!</definedName>
    <definedName name="conven" localSheetId="0">'dem38'!#REF!</definedName>
    <definedName name="coop" localSheetId="0">'dem38'!#REF!</definedName>
    <definedName name="crop" localSheetId="0">'dem38'!#REF!</definedName>
    <definedName name="cul" localSheetId="0">'dem38'!#REF!</definedName>
    <definedName name="dd" localSheetId="0">'dem38'!#REF!</definedName>
    <definedName name="ecology" localSheetId="0">'dem38'!#REF!</definedName>
    <definedName name="edu" localSheetId="0">'dem38'!#REF!</definedName>
    <definedName name="fish" localSheetId="0">'dem38'!#REF!</definedName>
    <definedName name="food" localSheetId="0">'dem38'!#REF!</definedName>
    <definedName name="forest" localSheetId="0">'dem38'!#REF!</definedName>
    <definedName name="housing" localSheetId="0">'dem38'!#REF!</definedName>
    <definedName name="ind" localSheetId="0">'dem38'!#REF!</definedName>
    <definedName name="ipr" localSheetId="0">'dem38'!#REF!</definedName>
    <definedName name="labour" localSheetId="0">'dem38'!#REF!</definedName>
    <definedName name="lr" localSheetId="0">'dem38'!#REF!</definedName>
    <definedName name="med" localSheetId="0">'dem38'!#REF!</definedName>
    <definedName name="minor" localSheetId="0">'dem38'!#REF!</definedName>
    <definedName name="np" localSheetId="0">'dem38'!#REF!</definedName>
    <definedName name="Nutrition" localSheetId="0">'dem38'!$D$640:$G$640</definedName>
    <definedName name="oap" localSheetId="0">'dem38'!#REF!</definedName>
    <definedName name="ordp" localSheetId="0">'dem38'!#REF!</definedName>
    <definedName name="osr" localSheetId="0">'dem38'!#REF!</definedName>
    <definedName name="power" localSheetId="0">'dem38'!#REF!</definedName>
    <definedName name="_xlnm.Print_Area" localSheetId="0">'dem38'!$A$1:$G$821</definedName>
    <definedName name="_xlnm.Print_Titles" localSheetId="0">'dem38'!$19:$22</definedName>
    <definedName name="public" localSheetId="0">'dem38'!#REF!</definedName>
    <definedName name="RE" localSheetId="0">'dem38'!#REF!</definedName>
    <definedName name="rec" localSheetId="0">'dem38'!#REF!</definedName>
    <definedName name="research" localSheetId="0">'dem38'!#REF!</definedName>
    <definedName name="revise" localSheetId="0">'dem38'!$D$846:$F$846</definedName>
    <definedName name="roads" localSheetId="0">'dem38'!#REF!</definedName>
    <definedName name="scst" localSheetId="0">'dem38'!$D$350:$G$350</definedName>
    <definedName name="scstrec" localSheetId="0">'dem38'!#REF!</definedName>
    <definedName name="SocialSecurity" localSheetId="0">'dem38'!$D$617:$G$617</definedName>
    <definedName name="socialwelfare" localSheetId="0">'dem38'!$D$819:$G$819</definedName>
    <definedName name="sports" localSheetId="0">'dem38'!#REF!</definedName>
    <definedName name="spprg" localSheetId="0">'dem38'!#REF!</definedName>
    <definedName name="sswrec1" localSheetId="0">'dem38'!#REF!</definedName>
    <definedName name="sswrec2" localSheetId="0">'dem38'!#REF!</definedName>
    <definedName name="summary" localSheetId="0">'dem38'!$D$835:$F$835</definedName>
    <definedName name="swc" localSheetId="0">'dem38'!#REF!</definedName>
    <definedName name="tourism" localSheetId="0">'dem38'!#REF!</definedName>
    <definedName name="UD" localSheetId="0">'dem38'!#REF!</definedName>
    <definedName name="village" localSheetId="0">'dem38'!#REF!</definedName>
    <definedName name="Voted" localSheetId="0">'dem38'!$C$16:$F$16</definedName>
    <definedName name="water" localSheetId="0">'dem38'!#REF!</definedName>
    <definedName name="welfarecap" localSheetId="0">'dem38'!$D$797:$G$797</definedName>
    <definedName name="Z_239EE218_578E_4317_BEED_14D5D7089E27_.wvu.Cols" localSheetId="0" hidden="1">'dem38'!#REF!</definedName>
    <definedName name="Z_239EE218_578E_4317_BEED_14D5D7089E27_.wvu.FilterData" localSheetId="0" hidden="1">'dem38'!$A$1:$G$821</definedName>
    <definedName name="Z_239EE218_578E_4317_BEED_14D5D7089E27_.wvu.PrintArea" localSheetId="0" hidden="1">'dem38'!$A$1:$G$821</definedName>
    <definedName name="Z_239EE218_578E_4317_BEED_14D5D7089E27_.wvu.PrintTitles" localSheetId="0" hidden="1">'dem38'!$20:$22</definedName>
    <definedName name="Z_302A3EA3_AE96_11D5_A646_0050BA3D7AFD_.wvu.Cols" localSheetId="0" hidden="1">'dem38'!#REF!</definedName>
    <definedName name="Z_302A3EA3_AE96_11D5_A646_0050BA3D7AFD_.wvu.FilterData" localSheetId="0" hidden="1">'dem38'!$A$1:$G$821</definedName>
    <definedName name="Z_302A3EA3_AE96_11D5_A646_0050BA3D7AFD_.wvu.PrintArea" localSheetId="0" hidden="1">'dem38'!$A$1:$G$821</definedName>
    <definedName name="Z_302A3EA3_AE96_11D5_A646_0050BA3D7AFD_.wvu.PrintTitles" localSheetId="0" hidden="1">'dem38'!$20:$22</definedName>
    <definedName name="Z_36DBA021_0ECB_11D4_8064_004005726899_.wvu.Cols" localSheetId="0" hidden="1">'dem38'!#REF!</definedName>
    <definedName name="Z_36DBA021_0ECB_11D4_8064_004005726899_.wvu.FilterData" localSheetId="0" hidden="1">'dem38'!$C$23:$C$821</definedName>
    <definedName name="Z_36DBA021_0ECB_11D4_8064_004005726899_.wvu.PrintArea" localSheetId="0" hidden="1">'dem38'!$A$1:$G$821</definedName>
    <definedName name="Z_36DBA021_0ECB_11D4_8064_004005726899_.wvu.PrintTitles" localSheetId="0" hidden="1">'dem38'!$20:$22</definedName>
    <definedName name="Z_93EBE921_AE91_11D5_8685_004005726899_.wvu.Cols" localSheetId="0" hidden="1">'dem38'!#REF!</definedName>
    <definedName name="Z_93EBE921_AE91_11D5_8685_004005726899_.wvu.FilterData" localSheetId="0" hidden="1">'dem38'!$C$23:$C$821</definedName>
    <definedName name="Z_93EBE921_AE91_11D5_8685_004005726899_.wvu.PrintArea" localSheetId="0" hidden="1">'dem38'!$A$1:$G$821</definedName>
    <definedName name="Z_93EBE921_AE91_11D5_8685_004005726899_.wvu.PrintTitles" localSheetId="0" hidden="1">'dem38'!$20:$22</definedName>
    <definedName name="Z_94DA79C1_0FDE_11D5_9579_000021DAEEA2_.wvu.Cols" localSheetId="0" hidden="1">'dem38'!#REF!</definedName>
    <definedName name="Z_94DA79C1_0FDE_11D5_9579_000021DAEEA2_.wvu.FilterData" localSheetId="0" hidden="1">'dem38'!$C$23:$C$821</definedName>
    <definedName name="Z_94DA79C1_0FDE_11D5_9579_000021DAEEA2_.wvu.PrintArea" localSheetId="0" hidden="1">'dem38'!$A$1:$G$821</definedName>
    <definedName name="Z_94DA79C1_0FDE_11D5_9579_000021DAEEA2_.wvu.PrintTitles" localSheetId="0" hidden="1">'dem38'!$20:$22</definedName>
    <definedName name="Z_9F04AD3B_15DA_4D32_8B27_BA16A20022C6_.wvu.FilterData" localSheetId="0" hidden="1">'dem38'!$A$22:$G$846</definedName>
    <definedName name="Z_9F04AD3B_15DA_4D32_8B27_BA16A20022C6_.wvu.PrintArea" localSheetId="0" hidden="1">'dem38'!$A$666:$G$819</definedName>
    <definedName name="Z_9F04AD3B_15DA_4D32_8B27_BA16A20022C6_.wvu.PrintTitles" localSheetId="0" hidden="1">'dem38'!$19:$22</definedName>
    <definedName name="Z_B4CB098C_161F_11D5_8064_004005726899_.wvu.FilterData" localSheetId="0" hidden="1">'dem38'!$C$23:$C$821</definedName>
    <definedName name="Z_B4CB099E_161F_11D5_8064_004005726899_.wvu.FilterData" localSheetId="0" hidden="1">'dem38'!$C$23:$C$821</definedName>
    <definedName name="Z_C868F8C3_16D7_11D5_A68D_81D6213F5331_.wvu.Cols" localSheetId="0" hidden="1">'dem38'!#REF!</definedName>
    <definedName name="Z_C868F8C3_16D7_11D5_A68D_81D6213F5331_.wvu.FilterData" localSheetId="0" hidden="1">'dem38'!$C$23:$C$821</definedName>
    <definedName name="Z_C868F8C3_16D7_11D5_A68D_81D6213F5331_.wvu.PrintArea" localSheetId="0" hidden="1">'dem38'!$A$1:$G$821</definedName>
    <definedName name="Z_C868F8C3_16D7_11D5_A68D_81D6213F5331_.wvu.PrintTitles" localSheetId="0" hidden="1">'dem38'!$20:$22</definedName>
    <definedName name="Z_E5DF37BD_125C_11D5_8DC4_D0F5D88B3549_.wvu.Cols" localSheetId="0" hidden="1">'dem38'!#REF!</definedName>
    <definedName name="Z_E5DF37BD_125C_11D5_8DC4_D0F5D88B3549_.wvu.FilterData" localSheetId="0" hidden="1">'dem38'!$C$23:$C$821</definedName>
    <definedName name="Z_E5DF37BD_125C_11D5_8DC4_D0F5D88B3549_.wvu.PrintArea" localSheetId="0" hidden="1">'dem38'!$A$1:$G$821</definedName>
    <definedName name="Z_E5DF37BD_125C_11D5_8DC4_D0F5D88B3549_.wvu.PrintTitles" localSheetId="0" hidden="1">'dem38'!$20:$22</definedName>
    <definedName name="Z_F1391393_1D1C_410F_A76B_773FA6985814_.wvu.PrintArea" localSheetId="0" hidden="1">'dem38'!$A$666:$G$819</definedName>
    <definedName name="Z_F1391393_1D1C_410F_A76B_773FA6985814_.wvu.PrintTitles" localSheetId="0" hidden="1">'dem38'!$19:$22</definedName>
    <definedName name="Z_F8ADACC1_164E_11D6_B603_000021DAEEA2_.wvu.Cols" localSheetId="0" hidden="1">'dem38'!#REF!</definedName>
    <definedName name="Z_F8ADACC1_164E_11D6_B603_000021DAEEA2_.wvu.FilterData" localSheetId="0" hidden="1">'dem38'!$C$23:$C$821</definedName>
    <definedName name="Z_F8ADACC1_164E_11D6_B603_000021DAEEA2_.wvu.PrintArea" localSheetId="0" hidden="1">'dem38'!$A$1:$G$821</definedName>
    <definedName name="Z_F8ADACC1_164E_11D6_B603_000021DAEEA2_.wvu.PrintTitles" localSheetId="0" hidden="1">'dem38'!$20:$22</definedName>
  </definedNames>
  <calcPr calcId="124519"/>
  <customWorkbookViews>
    <customWorkbookView name="view" guid="{9F04AD3B-15DA-4D32-8B27-BA16A20022C6}" maximized="1" windowWidth="1020" windowHeight="597" activeSheetId="4"/>
    <customWorkbookView name="print view" guid="{F1391393-1D1C-410F-A76B-773FA6985814}" includeHiddenRowCol="0" maximized="1" windowWidth="1020" windowHeight="597" activeSheetId="4"/>
  </customWorkbookViews>
</workbook>
</file>

<file path=xl/calcChain.xml><?xml version="1.0" encoding="utf-8"?>
<calcChain xmlns="http://schemas.openxmlformats.org/spreadsheetml/2006/main">
  <c r="E521" i="7"/>
  <c r="F521"/>
  <c r="D521"/>
  <c r="F709"/>
  <c r="F710" s="1"/>
  <c r="E709"/>
  <c r="E710" s="1"/>
  <c r="D709"/>
  <c r="D710" s="1"/>
  <c r="F661"/>
  <c r="F662" s="1"/>
  <c r="F663" s="1"/>
  <c r="F664" s="1"/>
  <c r="E661"/>
  <c r="E662" s="1"/>
  <c r="E663" s="1"/>
  <c r="E664" s="1"/>
  <c r="D661"/>
  <c r="D662" s="1"/>
  <c r="D663" s="1"/>
  <c r="D664" s="1"/>
  <c r="E716"/>
  <c r="E717" s="1"/>
  <c r="E718" s="1"/>
  <c r="F716"/>
  <c r="F717" s="1"/>
  <c r="F718" s="1"/>
  <c r="D716"/>
  <c r="D717" s="1"/>
  <c r="D718" s="1"/>
  <c r="F228"/>
  <c r="E228"/>
  <c r="D228"/>
  <c r="F108"/>
  <c r="F109" s="1"/>
  <c r="E108"/>
  <c r="E109" s="1"/>
  <c r="D108"/>
  <c r="D109" s="1"/>
  <c r="E794"/>
  <c r="F794"/>
  <c r="D794"/>
  <c r="E703" l="1"/>
  <c r="F703"/>
  <c r="D703"/>
  <c r="E651" l="1"/>
  <c r="E652" s="1"/>
  <c r="E653" s="1"/>
  <c r="E654" s="1"/>
  <c r="F651"/>
  <c r="F652" s="1"/>
  <c r="F653" s="1"/>
  <c r="F654" s="1"/>
  <c r="D651"/>
  <c r="D652" s="1"/>
  <c r="D653" s="1"/>
  <c r="E739"/>
  <c r="F739"/>
  <c r="D739"/>
  <c r="F124"/>
  <c r="E124"/>
  <c r="D124"/>
  <c r="F764"/>
  <c r="E764"/>
  <c r="D764"/>
  <c r="E760" l="1"/>
  <c r="F760"/>
  <c r="D760"/>
  <c r="E168"/>
  <c r="F168"/>
  <c r="D168"/>
  <c r="E158"/>
  <c r="F158"/>
  <c r="E148"/>
  <c r="F148"/>
  <c r="D148"/>
  <c r="E765" l="1"/>
  <c r="E766" s="1"/>
  <c r="E767" s="1"/>
  <c r="D765"/>
  <c r="D766" s="1"/>
  <c r="D767" s="1"/>
  <c r="F765"/>
  <c r="F766" s="1"/>
  <c r="F767" s="1"/>
  <c r="F120"/>
  <c r="E120"/>
  <c r="D120"/>
  <c r="E815"/>
  <c r="E816" s="1"/>
  <c r="E817" s="1"/>
  <c r="F815"/>
  <c r="F816" s="1"/>
  <c r="F817" s="1"/>
  <c r="D815"/>
  <c r="D816" s="1"/>
  <c r="D817" s="1"/>
  <c r="D199"/>
  <c r="F224"/>
  <c r="E224"/>
  <c r="D224"/>
  <c r="F28"/>
  <c r="D400"/>
  <c r="D372"/>
  <c r="D805"/>
  <c r="E204"/>
  <c r="D804"/>
  <c r="D497"/>
  <c r="D151"/>
  <c r="D158" s="1"/>
  <c r="D55"/>
  <c r="E338"/>
  <c r="F338"/>
  <c r="D338"/>
  <c r="E245" l="1"/>
  <c r="E246" s="1"/>
  <c r="F245"/>
  <c r="F246" s="1"/>
  <c r="D245"/>
  <c r="D246" s="1"/>
  <c r="F787"/>
  <c r="F788" s="1"/>
  <c r="F789" s="1"/>
  <c r="F795" s="1"/>
  <c r="F253"/>
  <c r="F254" s="1"/>
  <c r="F255" s="1"/>
  <c r="F204"/>
  <c r="D204"/>
  <c r="F39"/>
  <c r="F37"/>
  <c r="F808"/>
  <c r="F809" s="1"/>
  <c r="F818" s="1"/>
  <c r="E808"/>
  <c r="E809" s="1"/>
  <c r="D808"/>
  <c r="D809" s="1"/>
  <c r="D818" s="1"/>
  <c r="E788"/>
  <c r="E789" s="1"/>
  <c r="E795" s="1"/>
  <c r="D788"/>
  <c r="D789" s="1"/>
  <c r="D795" s="1"/>
  <c r="F778"/>
  <c r="E778"/>
  <c r="D778"/>
  <c r="F774"/>
  <c r="E774"/>
  <c r="D774"/>
  <c r="F751"/>
  <c r="F752" s="1"/>
  <c r="E751"/>
  <c r="E752" s="1"/>
  <c r="D751"/>
  <c r="D752" s="1"/>
  <c r="F740"/>
  <c r="E740"/>
  <c r="D740"/>
  <c r="F724"/>
  <c r="F725" s="1"/>
  <c r="E724"/>
  <c r="E725" s="1"/>
  <c r="D724"/>
  <c r="D725" s="1"/>
  <c r="F696"/>
  <c r="E696"/>
  <c r="D696"/>
  <c r="F689"/>
  <c r="E689"/>
  <c r="D689"/>
  <c r="F679"/>
  <c r="E679"/>
  <c r="D679"/>
  <c r="F672"/>
  <c r="E672"/>
  <c r="D672"/>
  <c r="D654"/>
  <c r="F637"/>
  <c r="F638" s="1"/>
  <c r="F639" s="1"/>
  <c r="E637"/>
  <c r="E638" s="1"/>
  <c r="E639" s="1"/>
  <c r="D637"/>
  <c r="D638" s="1"/>
  <c r="D639" s="1"/>
  <c r="F624"/>
  <c r="F625" s="1"/>
  <c r="E624"/>
  <c r="E625" s="1"/>
  <c r="D624"/>
  <c r="D625" s="1"/>
  <c r="F615"/>
  <c r="F616" s="1"/>
  <c r="E615"/>
  <c r="E616" s="1"/>
  <c r="D615"/>
  <c r="D616" s="1"/>
  <c r="F607"/>
  <c r="F608" s="1"/>
  <c r="E607"/>
  <c r="E608" s="1"/>
  <c r="D607"/>
  <c r="D608" s="1"/>
  <c r="F596"/>
  <c r="F597" s="1"/>
  <c r="E596"/>
  <c r="E597" s="1"/>
  <c r="D596"/>
  <c r="D597" s="1"/>
  <c r="F586"/>
  <c r="F587" s="1"/>
  <c r="E586"/>
  <c r="E587" s="1"/>
  <c r="D586"/>
  <c r="D587" s="1"/>
  <c r="F580"/>
  <c r="E580"/>
  <c r="D580"/>
  <c r="F576"/>
  <c r="E576"/>
  <c r="D576"/>
  <c r="F570"/>
  <c r="E570"/>
  <c r="D570"/>
  <c r="F566"/>
  <c r="E566"/>
  <c r="D566"/>
  <c r="F562"/>
  <c r="E562"/>
  <c r="D562"/>
  <c r="F557"/>
  <c r="E557"/>
  <c r="D557"/>
  <c r="F542"/>
  <c r="E542"/>
  <c r="D542"/>
  <c r="F538"/>
  <c r="E538"/>
  <c r="D538"/>
  <c r="F532"/>
  <c r="E532"/>
  <c r="D532"/>
  <c r="F527"/>
  <c r="E527"/>
  <c r="D527"/>
  <c r="F517"/>
  <c r="E517"/>
  <c r="D517"/>
  <c r="F510"/>
  <c r="E510"/>
  <c r="D510"/>
  <c r="F502"/>
  <c r="E502"/>
  <c r="D502"/>
  <c r="F494"/>
  <c r="E494"/>
  <c r="D494"/>
  <c r="F486"/>
  <c r="E486"/>
  <c r="D486"/>
  <c r="F482"/>
  <c r="E482"/>
  <c r="D482"/>
  <c r="F474"/>
  <c r="E474"/>
  <c r="D474"/>
  <c r="F466"/>
  <c r="E466"/>
  <c r="D466"/>
  <c r="F458"/>
  <c r="E458"/>
  <c r="D458"/>
  <c r="F450"/>
  <c r="E450"/>
  <c r="D450"/>
  <c r="F443"/>
  <c r="E443"/>
  <c r="D443"/>
  <c r="F436"/>
  <c r="E436"/>
  <c r="D436"/>
  <c r="F428"/>
  <c r="E428"/>
  <c r="D428"/>
  <c r="F420"/>
  <c r="E420"/>
  <c r="D420"/>
  <c r="F412"/>
  <c r="E412"/>
  <c r="D412"/>
  <c r="F401"/>
  <c r="F402" s="1"/>
  <c r="E401"/>
  <c r="E402" s="1"/>
  <c r="D401"/>
  <c r="D402" s="1"/>
  <c r="F386"/>
  <c r="E386"/>
  <c r="D386"/>
  <c r="F378"/>
  <c r="E378"/>
  <c r="D378"/>
  <c r="F369"/>
  <c r="E369"/>
  <c r="D369"/>
  <c r="F357"/>
  <c r="F358" s="1"/>
  <c r="F359" s="1"/>
  <c r="E357"/>
  <c r="E358" s="1"/>
  <c r="E359" s="1"/>
  <c r="D357"/>
  <c r="D358" s="1"/>
  <c r="D359" s="1"/>
  <c r="F347"/>
  <c r="E347"/>
  <c r="D347"/>
  <c r="F343"/>
  <c r="E343"/>
  <c r="D343"/>
  <c r="F333"/>
  <c r="E333"/>
  <c r="D333"/>
  <c r="F329"/>
  <c r="E329"/>
  <c r="D329"/>
  <c r="F324"/>
  <c r="F325" s="1"/>
  <c r="E324"/>
  <c r="E325" s="1"/>
  <c r="D324"/>
  <c r="D325" s="1"/>
  <c r="F314"/>
  <c r="E314"/>
  <c r="D314"/>
  <c r="F309"/>
  <c r="F310" s="1"/>
  <c r="E309"/>
  <c r="E310" s="1"/>
  <c r="D309"/>
  <c r="D310" s="1"/>
  <c r="F300"/>
  <c r="F301" s="1"/>
  <c r="E300"/>
  <c r="E301" s="1"/>
  <c r="D300"/>
  <c r="D301" s="1"/>
  <c r="F289"/>
  <c r="E289"/>
  <c r="D289"/>
  <c r="F283"/>
  <c r="E283"/>
  <c r="D283"/>
  <c r="F279"/>
  <c r="E279"/>
  <c r="D279"/>
  <c r="F275"/>
  <c r="E275"/>
  <c r="D275"/>
  <c r="F271"/>
  <c r="E271"/>
  <c r="D271"/>
  <c r="F267"/>
  <c r="E267"/>
  <c r="D267"/>
  <c r="F262"/>
  <c r="E262"/>
  <c r="D262"/>
  <c r="E254"/>
  <c r="E255" s="1"/>
  <c r="D254"/>
  <c r="D255" s="1"/>
  <c r="F239"/>
  <c r="E239"/>
  <c r="D239"/>
  <c r="F235"/>
  <c r="E235"/>
  <c r="D235"/>
  <c r="F220"/>
  <c r="E220"/>
  <c r="D220"/>
  <c r="F216"/>
  <c r="E216"/>
  <c r="D216"/>
  <c r="F208"/>
  <c r="E208"/>
  <c r="D208"/>
  <c r="F199"/>
  <c r="E199"/>
  <c r="F192"/>
  <c r="E192"/>
  <c r="D192"/>
  <c r="F186"/>
  <c r="E186"/>
  <c r="D186"/>
  <c r="F182"/>
  <c r="E182"/>
  <c r="D182"/>
  <c r="F177"/>
  <c r="E177"/>
  <c r="D177"/>
  <c r="F116"/>
  <c r="F125" s="1"/>
  <c r="E116"/>
  <c r="E125" s="1"/>
  <c r="D116"/>
  <c r="D125" s="1"/>
  <c r="F101"/>
  <c r="E101"/>
  <c r="D101"/>
  <c r="F96"/>
  <c r="E96"/>
  <c r="D96"/>
  <c r="F87"/>
  <c r="E87"/>
  <c r="D87"/>
  <c r="F82"/>
  <c r="E82"/>
  <c r="D82"/>
  <c r="F76"/>
  <c r="E76"/>
  <c r="D76"/>
  <c r="F64"/>
  <c r="E64"/>
  <c r="D64"/>
  <c r="F52"/>
  <c r="E52"/>
  <c r="D52"/>
  <c r="F522" l="1"/>
  <c r="E522"/>
  <c r="D229"/>
  <c r="F229"/>
  <c r="E229"/>
  <c r="E348"/>
  <c r="E349" s="1"/>
  <c r="D348"/>
  <c r="D349" s="1"/>
  <c r="F348"/>
  <c r="F349" s="1"/>
  <c r="E818"/>
  <c r="E819" s="1"/>
  <c r="D240"/>
  <c r="E77"/>
  <c r="D88"/>
  <c r="E169"/>
  <c r="E170" s="1"/>
  <c r="D571"/>
  <c r="D581"/>
  <c r="E571"/>
  <c r="E581"/>
  <c r="D77"/>
  <c r="F77"/>
  <c r="E187"/>
  <c r="E193" s="1"/>
  <c r="E680"/>
  <c r="E681" s="1"/>
  <c r="E690" s="1"/>
  <c r="E387"/>
  <c r="E388" s="1"/>
  <c r="E209"/>
  <c r="E240"/>
  <c r="E609"/>
  <c r="D680"/>
  <c r="D681" s="1"/>
  <c r="D690" s="1"/>
  <c r="D704"/>
  <c r="D726" s="1"/>
  <c r="E88"/>
  <c r="D315"/>
  <c r="E779"/>
  <c r="E640"/>
  <c r="E753"/>
  <c r="D169"/>
  <c r="D170" s="1"/>
  <c r="D819"/>
  <c r="D753"/>
  <c r="F209"/>
  <c r="E704"/>
  <c r="E726" s="1"/>
  <c r="D779"/>
  <c r="E102"/>
  <c r="E284"/>
  <c r="E290" s="1"/>
  <c r="F581"/>
  <c r="F169"/>
  <c r="F170" s="1"/>
  <c r="D640"/>
  <c r="D609"/>
  <c r="D522"/>
  <c r="D387"/>
  <c r="D388" s="1"/>
  <c r="D284"/>
  <c r="D290" s="1"/>
  <c r="D209"/>
  <c r="D187"/>
  <c r="D193" s="1"/>
  <c r="D102"/>
  <c r="D103" s="1"/>
  <c r="E315"/>
  <c r="F819"/>
  <c r="F779"/>
  <c r="F753"/>
  <c r="F704"/>
  <c r="F726" s="1"/>
  <c r="F680"/>
  <c r="F681" s="1"/>
  <c r="F690" s="1"/>
  <c r="F640"/>
  <c r="F609"/>
  <c r="F571"/>
  <c r="F387"/>
  <c r="F388" s="1"/>
  <c r="F315"/>
  <c r="F284"/>
  <c r="F290" s="1"/>
  <c r="F240"/>
  <c r="F187"/>
  <c r="F193" s="1"/>
  <c r="F102"/>
  <c r="F103" s="1"/>
  <c r="F88"/>
  <c r="F796" l="1"/>
  <c r="D796"/>
  <c r="E796"/>
  <c r="D89"/>
  <c r="D126" s="1"/>
  <c r="E89"/>
  <c r="E247"/>
  <c r="E103"/>
  <c r="F247"/>
  <c r="D247"/>
  <c r="F89"/>
  <c r="F126" s="1"/>
  <c r="E126" l="1"/>
  <c r="E350" s="1"/>
  <c r="D797"/>
  <c r="D820" s="1"/>
  <c r="F797"/>
  <c r="F820" s="1"/>
  <c r="E797"/>
  <c r="E820" s="1"/>
  <c r="D350"/>
  <c r="F350"/>
  <c r="E546" l="1"/>
  <c r="E547" s="1"/>
  <c r="E588" s="1"/>
  <c r="F546"/>
  <c r="F547" s="1"/>
  <c r="F588" s="1"/>
  <c r="D546"/>
  <c r="D547" s="1"/>
  <c r="D588" l="1"/>
  <c r="D617" s="1"/>
  <c r="D641" s="1"/>
  <c r="E617"/>
  <c r="F617"/>
  <c r="F641" l="1"/>
  <c r="F821" s="1"/>
  <c r="E641"/>
  <c r="E821" s="1"/>
  <c r="D821"/>
  <c r="C580" l="1"/>
  <c r="B876" l="1"/>
  <c r="B880" s="1"/>
  <c r="D16" l="1"/>
  <c r="E16" l="1"/>
  <c r="F16" s="1"/>
</calcChain>
</file>

<file path=xl/comments1.xml><?xml version="1.0" encoding="utf-8"?>
<comments xmlns="http://schemas.openxmlformats.org/spreadsheetml/2006/main">
  <authors>
    <author>LENOVO</author>
  </authors>
  <commentList>
    <comment ref="B79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Errata to be issued</t>
        </r>
      </text>
    </comment>
    <comment ref="C79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Errata to be issued</t>
        </r>
      </text>
    </comment>
  </commentList>
</comments>
</file>

<file path=xl/sharedStrings.xml><?xml version="1.0" encoding="utf-8"?>
<sst xmlns="http://schemas.openxmlformats.org/spreadsheetml/2006/main" count="1239" uniqueCount="575">
  <si>
    <t>Social Security &amp; Welfare</t>
  </si>
  <si>
    <t>Nutrition</t>
  </si>
  <si>
    <t>Capital</t>
  </si>
  <si>
    <t>Voted</t>
  </si>
  <si>
    <t>Major /Sub-Major/Minor/Sub/Detailed Heads</t>
  </si>
  <si>
    <t>Plan</t>
  </si>
  <si>
    <t>Total</t>
  </si>
  <si>
    <t>REVENUE SECTION</t>
  </si>
  <si>
    <t>M.H.</t>
  </si>
  <si>
    <t>Welfare of Scheduled Caste, Scheduled Tribes &amp;  Other Backward Classes</t>
  </si>
  <si>
    <t>Welfare of Scheduled Caste</t>
  </si>
  <si>
    <t>Direction &amp; Administration</t>
  </si>
  <si>
    <t>Establishment</t>
  </si>
  <si>
    <t>60.00.01</t>
  </si>
  <si>
    <t>Salaries</t>
  </si>
  <si>
    <t>60.00.11</t>
  </si>
  <si>
    <t>60.00.13</t>
  </si>
  <si>
    <t>Office Expenses</t>
  </si>
  <si>
    <t>Other Charges</t>
  </si>
  <si>
    <t>Education</t>
  </si>
  <si>
    <t>Educational Support</t>
  </si>
  <si>
    <t>61.00.71</t>
  </si>
  <si>
    <t>00.00.72</t>
  </si>
  <si>
    <t>Other Expenditure</t>
  </si>
  <si>
    <t>Welfare of Scheduled Castes</t>
  </si>
  <si>
    <t>Welfare of Scheduled Tribes</t>
  </si>
  <si>
    <t>61.00.72</t>
  </si>
  <si>
    <t>62.00.50</t>
  </si>
  <si>
    <t>Welfare of Backward Classes</t>
  </si>
  <si>
    <t>General</t>
  </si>
  <si>
    <t>Welfare Board</t>
  </si>
  <si>
    <t>Other Social Welfare Programmes</t>
  </si>
  <si>
    <t>Social Welfare</t>
  </si>
  <si>
    <t>Social Welfare Department</t>
  </si>
  <si>
    <t>Social Welfare Division</t>
  </si>
  <si>
    <t>39.60.01</t>
  </si>
  <si>
    <t>39.60.11</t>
  </si>
  <si>
    <t>39.60.13</t>
  </si>
  <si>
    <t>39.60.50</t>
  </si>
  <si>
    <t>Women &amp; Child Welfare Division</t>
  </si>
  <si>
    <t>39.61.01</t>
  </si>
  <si>
    <t>39.61.11</t>
  </si>
  <si>
    <t>39.61.13</t>
  </si>
  <si>
    <t>Welfare of Handicapped</t>
  </si>
  <si>
    <t>Welfare Activities</t>
  </si>
  <si>
    <t>60.00.34</t>
  </si>
  <si>
    <t>60.00.71</t>
  </si>
  <si>
    <t>60.00.72</t>
  </si>
  <si>
    <t>Child Welfare</t>
  </si>
  <si>
    <t>Project</t>
  </si>
  <si>
    <t>Training</t>
  </si>
  <si>
    <t>Other Child Welfare Programme</t>
  </si>
  <si>
    <t>Women's Welfare</t>
  </si>
  <si>
    <t>Working Women's Hostel, Deorali</t>
  </si>
  <si>
    <t>Other Women's Welfare Programme</t>
  </si>
  <si>
    <t>State Women Commission</t>
  </si>
  <si>
    <t>Welfare of Aged, Infirm &amp; Destitute</t>
  </si>
  <si>
    <t>66.00.31</t>
  </si>
  <si>
    <t>70.00.31</t>
  </si>
  <si>
    <t>National Social Assistance Programme</t>
  </si>
  <si>
    <t>National Old Age Pension Scheme</t>
  </si>
  <si>
    <t>Pension Schemes</t>
  </si>
  <si>
    <t>State Special Nutrition Programme</t>
  </si>
  <si>
    <t>CAPITAL SECTION</t>
  </si>
  <si>
    <t>60.00.73</t>
  </si>
  <si>
    <t>39.66.53</t>
  </si>
  <si>
    <t>65.00.31</t>
  </si>
  <si>
    <t>Special Nutritions Programmes</t>
  </si>
  <si>
    <t>60.46.01</t>
  </si>
  <si>
    <t>60.46.11</t>
  </si>
  <si>
    <t>60.46.13</t>
  </si>
  <si>
    <t>60.48.01</t>
  </si>
  <si>
    <t>60.48.11</t>
  </si>
  <si>
    <t>60.48.13</t>
  </si>
  <si>
    <t>60.45.01</t>
  </si>
  <si>
    <t>60.45.11</t>
  </si>
  <si>
    <t>60.47.01</t>
  </si>
  <si>
    <t>60.47.11</t>
  </si>
  <si>
    <t>Gangtok Sub-Division</t>
  </si>
  <si>
    <t>Pakyong Sub-Division</t>
  </si>
  <si>
    <t>Rongli Sub-Division</t>
  </si>
  <si>
    <t>Singtam Sub-Division</t>
  </si>
  <si>
    <t>Soreng Sub-Division</t>
  </si>
  <si>
    <t>Gyalshing Sub-Division</t>
  </si>
  <si>
    <t>Mangan Sub-Division</t>
  </si>
  <si>
    <t>Chungthang Sub-Division</t>
  </si>
  <si>
    <t>Ravongla Sub-Division</t>
  </si>
  <si>
    <t>Jorethang Sub-Division</t>
  </si>
  <si>
    <t>Tribal Area Sub- Plan</t>
  </si>
  <si>
    <t>64.00.50</t>
  </si>
  <si>
    <t>Art and Culture</t>
  </si>
  <si>
    <t>Schemes under TSP</t>
  </si>
  <si>
    <t>Capital Outlay on Education, Sports, Art  and Culture</t>
  </si>
  <si>
    <t>Capital Outlay on Education,  Sports, Art &amp; Culture</t>
  </si>
  <si>
    <t>Capital Outlay on Urban  Development</t>
  </si>
  <si>
    <t>Capital Outlay on Social Security &amp; Welfare</t>
  </si>
  <si>
    <t>61.00.75</t>
  </si>
  <si>
    <t>II. Details of the estimates and the heads under which this grant will be accounted for:</t>
  </si>
  <si>
    <t>Capital Account of Welfare of  Scheduled Castes, Scheduled  Tribes &amp; Other Backward  Classes</t>
  </si>
  <si>
    <t>62.00.73</t>
  </si>
  <si>
    <t>00.00.74</t>
  </si>
  <si>
    <t>00.00.63</t>
  </si>
  <si>
    <t>(g) Social Welfare &amp; Nutrition</t>
  </si>
  <si>
    <t>(g) Capital Account of Social  Welfare &amp; Nutrition</t>
  </si>
  <si>
    <t>B - Social Services</t>
  </si>
  <si>
    <t>Revenue</t>
  </si>
  <si>
    <t>Destitute Homes</t>
  </si>
  <si>
    <t>Construction</t>
  </si>
  <si>
    <t>National Family Benefit Scheme</t>
  </si>
  <si>
    <t>39.60.31</t>
  </si>
  <si>
    <t>63.63.50</t>
  </si>
  <si>
    <t>Other ICDS Programmes</t>
  </si>
  <si>
    <t>CSS</t>
  </si>
  <si>
    <t>Gangtok Rural Project</t>
  </si>
  <si>
    <t>Dzongu Rural Project</t>
  </si>
  <si>
    <t>71.72.50</t>
  </si>
  <si>
    <t>(In Thousands of Rupees)</t>
  </si>
  <si>
    <t>I.C.D.S. Programme (State Share)</t>
  </si>
  <si>
    <t>Protection of Civil Rights (Atrocities)</t>
  </si>
  <si>
    <t>60.00.77</t>
  </si>
  <si>
    <t>60.00.78</t>
  </si>
  <si>
    <t>60.00.79</t>
  </si>
  <si>
    <t>64.00.79</t>
  </si>
  <si>
    <t>61.00.76</t>
  </si>
  <si>
    <t>Grant-in-Aid</t>
  </si>
  <si>
    <t>Tribal Sub Plan Central Plan Schemes</t>
  </si>
  <si>
    <t>Scheme for Development of OBC and DNT and Semi nomadic tribes</t>
  </si>
  <si>
    <t>43.00.81</t>
  </si>
  <si>
    <t>43.00.82</t>
  </si>
  <si>
    <t>42.68.72</t>
  </si>
  <si>
    <t xml:space="preserve">Multi Sectoral Development Programme for Minority </t>
  </si>
  <si>
    <t>32.73.50</t>
  </si>
  <si>
    <t>42.74.34</t>
  </si>
  <si>
    <t>52.49.01</t>
  </si>
  <si>
    <t>52.50.01</t>
  </si>
  <si>
    <t>52.51.01</t>
  </si>
  <si>
    <t>52.52.01</t>
  </si>
  <si>
    <t>52.53.01</t>
  </si>
  <si>
    <t>52.54.01</t>
  </si>
  <si>
    <t>52.55.01</t>
  </si>
  <si>
    <t>52.56.01</t>
  </si>
  <si>
    <t>52.57.01</t>
  </si>
  <si>
    <t>52.62.01</t>
  </si>
  <si>
    <t>52.62.11</t>
  </si>
  <si>
    <t>52.62.13</t>
  </si>
  <si>
    <t>52.62.50</t>
  </si>
  <si>
    <t>52.63.50</t>
  </si>
  <si>
    <t>52.66.01</t>
  </si>
  <si>
    <t>52.67.01</t>
  </si>
  <si>
    <t>52.68.01</t>
  </si>
  <si>
    <t>52.69.01</t>
  </si>
  <si>
    <t>43.00.83</t>
  </si>
  <si>
    <t>32.73.81</t>
  </si>
  <si>
    <t>53.00.81</t>
  </si>
  <si>
    <t>Protection of Women from Domestic Violence (State Share)</t>
  </si>
  <si>
    <t>51.00.80</t>
  </si>
  <si>
    <t>51.75.34</t>
  </si>
  <si>
    <t>60.00.82</t>
  </si>
  <si>
    <t>60.00.83</t>
  </si>
  <si>
    <t>District Disability Rehabilitation Centre</t>
  </si>
  <si>
    <t>Welfare of Scheduled Caste, Scheduled Tribes &amp; Other Backward Classes</t>
  </si>
  <si>
    <t>Namchi Sub-Division</t>
  </si>
  <si>
    <t>Grant-in-Aid to State Commission for Protection of Rights of Children</t>
  </si>
  <si>
    <t>Grant-in-Aid under 1st proviso to Article 275(1) of the Constitution of India</t>
  </si>
  <si>
    <t>Grant-in-Aid under 1st proviso to Article 275(1) of the Constitution of India (ACA)</t>
  </si>
  <si>
    <t>National Mission for Empowerment of women including Indira Gandhi Mattritav Sahyog Yojana (IGMSY)</t>
  </si>
  <si>
    <t>51.76.34</t>
  </si>
  <si>
    <t>unspent</t>
  </si>
  <si>
    <t xml:space="preserve">Central </t>
  </si>
  <si>
    <t>60.00.84</t>
  </si>
  <si>
    <t>Sikkim Grant of Awards for Marriage with Disabled</t>
  </si>
  <si>
    <t>42.73.34</t>
  </si>
  <si>
    <t>60.00.74</t>
  </si>
  <si>
    <t>Umbrella scheme for Education of ST Student</t>
  </si>
  <si>
    <t>Special School for Hearing Impaired</t>
  </si>
  <si>
    <t>60.00.31</t>
  </si>
  <si>
    <t>Grant-in-aid to Extruder Food Processing Plant for Salaries</t>
  </si>
  <si>
    <t xml:space="preserve">Construction </t>
  </si>
  <si>
    <t>Construction of Old Age Home at Kitchu Dumra, South Sikkim (Central Share)</t>
  </si>
  <si>
    <t>62.00.51</t>
  </si>
  <si>
    <t>Tribal Research Institute</t>
  </si>
  <si>
    <t>Education Scheme for Minorities</t>
  </si>
  <si>
    <t>33.30.70</t>
  </si>
  <si>
    <t>Pre Matric Scholarship to Minorities</t>
  </si>
  <si>
    <t>33.30.71</t>
  </si>
  <si>
    <t>Post Matric Scholarship to Minorities</t>
  </si>
  <si>
    <t>33.30.72</t>
  </si>
  <si>
    <t>One Stop Crisis Centre at Lumsey</t>
  </si>
  <si>
    <t>53.00.88</t>
  </si>
  <si>
    <t>53.00.89</t>
  </si>
  <si>
    <t>Ujjwala Scheme</t>
  </si>
  <si>
    <t xml:space="preserve">Old Age Pension </t>
  </si>
  <si>
    <t>60.00.75</t>
  </si>
  <si>
    <t>National Family Benefit Schemes</t>
  </si>
  <si>
    <t>Indira Gandhi National Widow Pension Scheme</t>
  </si>
  <si>
    <t>Indira Gandhi National Disability Pension Scheme</t>
  </si>
  <si>
    <t>61.00.77</t>
  </si>
  <si>
    <t>61.00.78</t>
  </si>
  <si>
    <t>61.00.79</t>
  </si>
  <si>
    <t>Construction of SC Girls Hostel at Rhenock, East Sikkim</t>
  </si>
  <si>
    <t>Construction of SC Girls Hostel at Dodak, West Sikkim</t>
  </si>
  <si>
    <t>Construction of Hostels for OBC Boys' and Girls' at Sumbuk, South Sikkim</t>
  </si>
  <si>
    <t>43.00.76</t>
  </si>
  <si>
    <t>43.00.77</t>
  </si>
  <si>
    <t>43.00.78</t>
  </si>
  <si>
    <t>Construction of Hostels for OBC  Girls' at Nandugaon, South Sikkim</t>
  </si>
  <si>
    <t>43.00.79</t>
  </si>
  <si>
    <t>43.00.80</t>
  </si>
  <si>
    <t>Post Matric Scholarship to OBC Students (Central Share)</t>
  </si>
  <si>
    <t>Protection of Civil Right and Prevention of Atrocities on SC/ST (Central Share)</t>
  </si>
  <si>
    <t>I.C.D.S. Programme (Central Share)</t>
  </si>
  <si>
    <t>Maternity Benefit Programme</t>
  </si>
  <si>
    <t>66.00.71</t>
  </si>
  <si>
    <t>51.76.71</t>
  </si>
  <si>
    <t>Post- Matric Scholarship to students belonging to ST Community (State Share)</t>
  </si>
  <si>
    <t>00.00.71</t>
  </si>
  <si>
    <t>State Share for all Construction Works</t>
  </si>
  <si>
    <t xml:space="preserve">Unmarried Women Pension Scheme </t>
  </si>
  <si>
    <t>39.66.56</t>
  </si>
  <si>
    <t xml:space="preserve">Social Welfare Board </t>
  </si>
  <si>
    <t>Other Charges (Central Share)</t>
  </si>
  <si>
    <t>Lepcha Primitive Tribe Group Welfare Board</t>
  </si>
  <si>
    <t>Grant-in-Aid to Sikkim Welfare Commission</t>
  </si>
  <si>
    <t>Old Age Pension (State Share)</t>
  </si>
  <si>
    <t>Other Social Security &amp; Welfare Programme</t>
  </si>
  <si>
    <t>Pension under Social Security Schemes</t>
  </si>
  <si>
    <t>Old Age Home &amp; Composite Centre</t>
  </si>
  <si>
    <t xml:space="preserve">Multi Sectoral Development Programme for Minority Concentration Districts                                         </t>
  </si>
  <si>
    <t>Sikkim Commission for Backward Classes</t>
  </si>
  <si>
    <t>Protection of Civil Right and Prevention of Atrocities on SC/ST</t>
  </si>
  <si>
    <t>Integrated Child Protection Scheme (ICPS)</t>
  </si>
  <si>
    <t>Construction of  Lepcha Primitive Tribal Girls' Hostel Lingdong, Near Mangan, North Sikkim (Central Share)</t>
  </si>
  <si>
    <t>03.277</t>
  </si>
  <si>
    <t xml:space="preserve"> Economically Backward Classes Scholarship</t>
  </si>
  <si>
    <t>Ashram Schools</t>
  </si>
  <si>
    <t>52.00.71</t>
  </si>
  <si>
    <t>Ashram School at Jhusingthang</t>
  </si>
  <si>
    <t>National Creche Scheme</t>
  </si>
  <si>
    <t>52.70.81</t>
  </si>
  <si>
    <t>39.66.82</t>
  </si>
  <si>
    <t>39.48.01</t>
  </si>
  <si>
    <t>39.48.11</t>
  </si>
  <si>
    <t>39.48.13</t>
  </si>
  <si>
    <t>Family Pension to widows of Ex-Servicemen 
(Women &amp; Child Welfare)</t>
  </si>
  <si>
    <t>Rehabilitation Home for Persons suffering from Mental Illness</t>
  </si>
  <si>
    <t>80.190</t>
  </si>
  <si>
    <t>Investment in SABCCO</t>
  </si>
  <si>
    <t>60.00.54</t>
  </si>
  <si>
    <t>Investment</t>
  </si>
  <si>
    <t xml:space="preserve">Integrated Child Protection Scheme (ICPS) </t>
  </si>
  <si>
    <t>Umbrella Programme for Development and Marketing of Tribal Products/ Produce</t>
  </si>
  <si>
    <t>64.00.51</t>
  </si>
  <si>
    <t>ICPS State Share</t>
  </si>
  <si>
    <t>64.00.52</t>
  </si>
  <si>
    <t>Juvenile Justice Fund</t>
  </si>
  <si>
    <t>Wages</t>
  </si>
  <si>
    <t>65.00.73</t>
  </si>
  <si>
    <t>Pradhan Mantri Matru Vandana Yojana (PMMVY) (Central Share)</t>
  </si>
  <si>
    <t>60.48.02</t>
  </si>
  <si>
    <t>60.47.02</t>
  </si>
  <si>
    <t>39.48.02</t>
  </si>
  <si>
    <t>39.61.02</t>
  </si>
  <si>
    <t>63.00.02</t>
  </si>
  <si>
    <t>39.66.57</t>
  </si>
  <si>
    <t>Pre- Matric Scholarship to students belonging to ST Community (State Share)</t>
  </si>
  <si>
    <t>51.77.34</t>
  </si>
  <si>
    <t>Indira Gandhi National Widow  Pension  Scheme (State Share)</t>
  </si>
  <si>
    <t>Indira Gandhi National Disability Pension Scheme (State Share)</t>
  </si>
  <si>
    <t>00.00.76</t>
  </si>
  <si>
    <t>Setting up of National Nutrition Mission- Poshan Abhiyan (State Share)</t>
  </si>
  <si>
    <t>Pre-Matric Scholarship to OBC Students 
(State Share)</t>
  </si>
  <si>
    <t>Jawaharlal Nehru Memorial Institute for Handicapped, Namchi</t>
  </si>
  <si>
    <t>National Creche scheme for Children of working mothers (Central Share)</t>
  </si>
  <si>
    <t xml:space="preserve">Construction of Hostels for OBC Girls' at Kyongsa, West Sikkim </t>
  </si>
  <si>
    <t>Pre-Matric Scholarship to OBC Students (Central Share)</t>
  </si>
  <si>
    <t>60.00.87</t>
  </si>
  <si>
    <t>State Fund for Person with Disabilities</t>
  </si>
  <si>
    <t>62.00.74</t>
  </si>
  <si>
    <t>Scheme for Adolescent Girls (SAG)-Central Share</t>
  </si>
  <si>
    <t>39.66.58</t>
  </si>
  <si>
    <t>60.00.02</t>
  </si>
  <si>
    <t>60.46.02</t>
  </si>
  <si>
    <t>60.45.02</t>
  </si>
  <si>
    <t>39.60.02</t>
  </si>
  <si>
    <t>52.49.02</t>
  </si>
  <si>
    <t>52.50.02</t>
  </si>
  <si>
    <t>52.51.02</t>
  </si>
  <si>
    <t>52.52.02</t>
  </si>
  <si>
    <t>52.53.02</t>
  </si>
  <si>
    <t>52.54.02</t>
  </si>
  <si>
    <t>52.55.02</t>
  </si>
  <si>
    <t>52.56.02</t>
  </si>
  <si>
    <t>52.57.02</t>
  </si>
  <si>
    <t>52.62.02</t>
  </si>
  <si>
    <t>52.66.02</t>
  </si>
  <si>
    <t>52.67.02</t>
  </si>
  <si>
    <t>52.68.02</t>
  </si>
  <si>
    <t>52.69.02</t>
  </si>
  <si>
    <t>52.49.11</t>
  </si>
  <si>
    <t>52.49.13</t>
  </si>
  <si>
    <t>52.49.14</t>
  </si>
  <si>
    <t>52.50.11</t>
  </si>
  <si>
    <t>52.50.13</t>
  </si>
  <si>
    <t>52.50.14</t>
  </si>
  <si>
    <t>52.51.11</t>
  </si>
  <si>
    <t>52.51.13</t>
  </si>
  <si>
    <t>52.51.14</t>
  </si>
  <si>
    <t>52.52.11</t>
  </si>
  <si>
    <t>52.52.13</t>
  </si>
  <si>
    <t>52.52.14</t>
  </si>
  <si>
    <t>52.53.11</t>
  </si>
  <si>
    <t>52.53.13</t>
  </si>
  <si>
    <t>52.54.11</t>
  </si>
  <si>
    <t>52.54.13</t>
  </si>
  <si>
    <t>52.55.11</t>
  </si>
  <si>
    <t>52.55.13</t>
  </si>
  <si>
    <t>52.55.14</t>
  </si>
  <si>
    <t>52.56.11</t>
  </si>
  <si>
    <t>52.56.13</t>
  </si>
  <si>
    <t>52.56.14</t>
  </si>
  <si>
    <t>52.57.11</t>
  </si>
  <si>
    <t>52.57.13</t>
  </si>
  <si>
    <t>52.57.14</t>
  </si>
  <si>
    <t>52.66.11</t>
  </si>
  <si>
    <t>52.66.13</t>
  </si>
  <si>
    <t>52.66.14</t>
  </si>
  <si>
    <t>52.67.11</t>
  </si>
  <si>
    <t>52.67.13</t>
  </si>
  <si>
    <t>52.67.14</t>
  </si>
  <si>
    <t>52.68.11</t>
  </si>
  <si>
    <t>52.68.13</t>
  </si>
  <si>
    <t>52.68.14</t>
  </si>
  <si>
    <t>52.69.11</t>
  </si>
  <si>
    <t>52.69.13</t>
  </si>
  <si>
    <t>DEMAND NO. 38</t>
  </si>
  <si>
    <t>42.68.73</t>
  </si>
  <si>
    <t>Protection of Civil Right and Prevention of Atrocities on SC/ST (State Share)</t>
  </si>
  <si>
    <t xml:space="preserve">Post- Matric Scholarship to students belonging to ST Community </t>
  </si>
  <si>
    <t>42.73.71</t>
  </si>
  <si>
    <t>Pre-Matric Scholarship to students belonging to SC Community (State Share)</t>
  </si>
  <si>
    <t xml:space="preserve">Pre-Matric Scholarship to students belonging to SC Community </t>
  </si>
  <si>
    <t>Detention Centre</t>
  </si>
  <si>
    <t>53.00.71</t>
  </si>
  <si>
    <t>Detention centre at Rangpo</t>
  </si>
  <si>
    <t>Half Way Home</t>
  </si>
  <si>
    <t>39.61.27</t>
  </si>
  <si>
    <t>Actuals</t>
  </si>
  <si>
    <t>Budget 
Estimate</t>
  </si>
  <si>
    <t>Revised 
Estimate</t>
  </si>
  <si>
    <t>Welfare of Scheduled Castes, Scheduled Tribes and Other  Backward Classes</t>
  </si>
  <si>
    <t>(e) Welfare of Scheduled Castes, Scheduled Tribes &amp; Other Backward Classes</t>
  </si>
  <si>
    <t>(c) Capital Account of Water Supply, Sanitation, Housing and Urban Development</t>
  </si>
  <si>
    <t>(e) Capital Account of Welfare of Scheduled Castes, Scheduled Tribes and Other Backward Classes</t>
  </si>
  <si>
    <t>Dr. Ambedkar Post Matric Scholarship for Economically Backward Classes 
(Central Share)</t>
  </si>
  <si>
    <t>Construction of SC Girls Hostel at Rangtu, 
East Sikkim</t>
  </si>
  <si>
    <t xml:space="preserve">Drug De-addiction cum Rehablitation Centre  at Kitchu Dumra, South Sikkim </t>
  </si>
  <si>
    <t>National Action Plan for Senior Citizen</t>
  </si>
  <si>
    <t>68.00.71</t>
  </si>
  <si>
    <t>Construction of OBC Girls Hostel at PNGSS Gangtok, East Sikkim</t>
  </si>
  <si>
    <t>Construction of OBC Girls Hostel at GDC, Burtuk, East Sikkim</t>
  </si>
  <si>
    <t>Grants in Aid</t>
  </si>
  <si>
    <t>Uniform to ICDS Students</t>
  </si>
  <si>
    <t>67.00.50</t>
  </si>
  <si>
    <t>Chief Minister State Disability Pension Scheme</t>
  </si>
  <si>
    <t>Special School for Children with Disability, Syari</t>
  </si>
  <si>
    <t>Post-Matric Scholarship to students belonging to SC Community</t>
  </si>
  <si>
    <t>Post-Matric Scholarship to students belonging to SC Community(State Share)</t>
  </si>
  <si>
    <t>Sexual Harrassment of Women at Workplace, Act 2013</t>
  </si>
  <si>
    <t>53.00.98</t>
  </si>
  <si>
    <t>B - Capital Account on Social Services
(a) Capital Account of Education, Sports, Art &amp; Culture</t>
  </si>
  <si>
    <t>60.00.88</t>
  </si>
  <si>
    <t xml:space="preserve">Scheme for Development of OBC and Denotified Tribes (DNT) and Semi nomadic tribes </t>
  </si>
  <si>
    <t>42.74.71</t>
  </si>
  <si>
    <t>Capital Outlay on Welfare of Scheduled Castes, Scheduled  Tribes &amp; Other Backward Classes and Minorities</t>
  </si>
  <si>
    <t>Welfare of Scheduled Castes, Scheduled  Tribes &amp; Other Backward Classes and Minorities</t>
  </si>
  <si>
    <t>Construction of SC Girls Hostel at Government College Rhenock, East Sikkim</t>
  </si>
  <si>
    <t>2022-23</t>
  </si>
  <si>
    <t>32.73.82</t>
  </si>
  <si>
    <t xml:space="preserve">Multi Sectoral Development Programme for Minority Concentration Districts (State Share)
</t>
  </si>
  <si>
    <t>Pradhan Mantri Jan Vikash Karyakram (Central Share)</t>
  </si>
  <si>
    <t>Pradhan Mantri Jan Vikas Karyakaram</t>
  </si>
  <si>
    <t>Gangtok District</t>
  </si>
  <si>
    <t>Gyalshing District</t>
  </si>
  <si>
    <t>Mangan District</t>
  </si>
  <si>
    <t>Namchi District</t>
  </si>
  <si>
    <t>Pakyong District</t>
  </si>
  <si>
    <t>60.49.01</t>
  </si>
  <si>
    <t>60.49.02</t>
  </si>
  <si>
    <t>60.49.11</t>
  </si>
  <si>
    <t>Soreng District</t>
  </si>
  <si>
    <t>60.50.01</t>
  </si>
  <si>
    <t>60.50.02</t>
  </si>
  <si>
    <t>60.50.11</t>
  </si>
  <si>
    <t>60.50.13</t>
  </si>
  <si>
    <t>32.73.83</t>
  </si>
  <si>
    <t>Pradhan Mantri Jan Vikash Karyakram (State Share)</t>
  </si>
  <si>
    <t>42.68.32</t>
  </si>
  <si>
    <t>Celebration of BR Ambedkar Jayanti (State)</t>
  </si>
  <si>
    <t>Welfare of Transgender</t>
  </si>
  <si>
    <t>54.00.71</t>
  </si>
  <si>
    <t>Schemes for Transgender (State)</t>
  </si>
  <si>
    <t>60.00.51</t>
  </si>
  <si>
    <t>Motor Vehicle</t>
  </si>
  <si>
    <t>60.00.56</t>
  </si>
  <si>
    <t>53.00.99</t>
  </si>
  <si>
    <t>53.00.91</t>
  </si>
  <si>
    <t>63.00.52</t>
  </si>
  <si>
    <t>Repair and Maintenance of Working Women's Hostels</t>
  </si>
  <si>
    <t>Motor Vehicles</t>
  </si>
  <si>
    <t>60.00.52</t>
  </si>
  <si>
    <t>Old Age Home &amp; Composite Centre at Soureni - Assam Linzey (State)</t>
  </si>
  <si>
    <t>Special Central Assistance for Scheduled Castes Component Plan (Central Plan Schemes)</t>
  </si>
  <si>
    <t xml:space="preserve">Purchase and Installation of extruder machine </t>
  </si>
  <si>
    <t>Welfare of Minorities</t>
  </si>
  <si>
    <t>Economic Development</t>
  </si>
  <si>
    <t>Scheme for Development of Scheduled Caste</t>
  </si>
  <si>
    <t>Celebration of International Women's Day</t>
  </si>
  <si>
    <t>Construction of  Lepcha Primitive Tribal Girls' Hostel Namchi, South  Sikkim (Central Share)</t>
  </si>
  <si>
    <t>AAMA Scheme (State)</t>
  </si>
  <si>
    <t xml:space="preserve"> </t>
  </si>
  <si>
    <t>2023-24</t>
  </si>
  <si>
    <t>Assistance to Public Sector and Other Undertakings</t>
  </si>
  <si>
    <t>Medical Treatment</t>
  </si>
  <si>
    <t>Allowances</t>
  </si>
  <si>
    <t>Leave Travel Concession</t>
  </si>
  <si>
    <t>60.00.06</t>
  </si>
  <si>
    <t>60.00.07</t>
  </si>
  <si>
    <t>60.00.08</t>
  </si>
  <si>
    <t>Domestic Travel Expenses</t>
  </si>
  <si>
    <t>Foreign Travel Expenses</t>
  </si>
  <si>
    <t>60.00.12</t>
  </si>
  <si>
    <t>60.46.06</t>
  </si>
  <si>
    <t>60.46.07</t>
  </si>
  <si>
    <t>60.48.06</t>
  </si>
  <si>
    <t>60.48.07</t>
  </si>
  <si>
    <t>60.49.06</t>
  </si>
  <si>
    <t>60.49.07</t>
  </si>
  <si>
    <t>60.50.06</t>
  </si>
  <si>
    <t>60.50.07</t>
  </si>
  <si>
    <t>60.45.06</t>
  </si>
  <si>
    <t>60.45.07</t>
  </si>
  <si>
    <t>60.47.06</t>
  </si>
  <si>
    <t>60.47.07</t>
  </si>
  <si>
    <t>Other Revenue Expenditure</t>
  </si>
  <si>
    <t>Minor Civil and Electrical Works</t>
  </si>
  <si>
    <t>60.00.09</t>
  </si>
  <si>
    <t>Training Expenses</t>
  </si>
  <si>
    <t>60.00.24</t>
  </si>
  <si>
    <t>Fuel and Lubricants</t>
  </si>
  <si>
    <t>60.46.09</t>
  </si>
  <si>
    <t>60.46.24</t>
  </si>
  <si>
    <t>60.48.09</t>
  </si>
  <si>
    <t>60.48.24</t>
  </si>
  <si>
    <t>60.50.09</t>
  </si>
  <si>
    <t>60.50.24</t>
  </si>
  <si>
    <t>Rent, Rates and Taxes for Land and Buildings</t>
  </si>
  <si>
    <t>SOCIAL WELFARE</t>
  </si>
  <si>
    <t>Scholarships</t>
  </si>
  <si>
    <t>63.00.49</t>
  </si>
  <si>
    <t>PM ADI Adarsh Gram Yojana (Central Share)</t>
  </si>
  <si>
    <t xml:space="preserve">61.00.49 </t>
  </si>
  <si>
    <t>PM AJAY (Central Share)</t>
  </si>
  <si>
    <t>64.00.49</t>
  </si>
  <si>
    <t>Tribal Research Institute (Central Share)</t>
  </si>
  <si>
    <t>71.72.49</t>
  </si>
  <si>
    <t>72.00.49</t>
  </si>
  <si>
    <t>65.00.36</t>
  </si>
  <si>
    <t>Grant in Aid Salaries</t>
  </si>
  <si>
    <t>Grant in Aid General</t>
  </si>
  <si>
    <t>62.00.49</t>
  </si>
  <si>
    <t>Other Revenue Expendture</t>
  </si>
  <si>
    <t>SC, ST and OBC Welfare Boards</t>
  </si>
  <si>
    <t>67.00.31</t>
  </si>
  <si>
    <t>Rehabilitation</t>
  </si>
  <si>
    <t>Other Relief Measures</t>
  </si>
  <si>
    <t>Schemes under Drug Demand Reduction and Rehabilitation (Central Share)</t>
  </si>
  <si>
    <t>67.00.49</t>
  </si>
  <si>
    <t>60.00.29</t>
  </si>
  <si>
    <t>Repair and Maintenance</t>
  </si>
  <si>
    <t>60.46.29</t>
  </si>
  <si>
    <t>60.48.29</t>
  </si>
  <si>
    <t>60.50.29</t>
  </si>
  <si>
    <t>National Family Benefit Schemes (State Share)</t>
  </si>
  <si>
    <t>Umbrella Schemes for Development of Minorities</t>
  </si>
  <si>
    <t>65.00.49</t>
  </si>
  <si>
    <t>PM YASASVI Post- Matrc Scholarship to OBC and EBC Students (State Share)</t>
  </si>
  <si>
    <t>51.75.71</t>
  </si>
  <si>
    <t>68.00.49</t>
  </si>
  <si>
    <t>Detention Centre at Rangpo</t>
  </si>
  <si>
    <t>60.00.27</t>
  </si>
  <si>
    <t>Minor, Civil and Electric Works</t>
  </si>
  <si>
    <t>Head Office Establishment</t>
  </si>
  <si>
    <t xml:space="preserve">Purchase of Vehicle </t>
  </si>
  <si>
    <t>44.60.51</t>
  </si>
  <si>
    <t>Land Compensation of Residential Model Schools at Chota Samdong, Soreng</t>
  </si>
  <si>
    <t>50.55.78</t>
  </si>
  <si>
    <t xml:space="preserve">Land  </t>
  </si>
  <si>
    <t>00.00.49</t>
  </si>
  <si>
    <t xml:space="preserve">Celebration of BR Ambedkar Jayanti </t>
  </si>
  <si>
    <t>68.50.49</t>
  </si>
  <si>
    <t>68.51.80</t>
  </si>
  <si>
    <t>68.51.81</t>
  </si>
  <si>
    <t>52.00.31</t>
  </si>
  <si>
    <t>Construction of SC Girls Hostel at Government College Rhenock, East Sikkim (Central Share)</t>
  </si>
  <si>
    <t>Construction of SC Girls Hostel at Dodak, West Sikkim (Central Share)</t>
  </si>
  <si>
    <t>Construction of SC Girls Hostel at Rangtu, 
East Sikkim (Central Share)</t>
  </si>
  <si>
    <t>Construction of SC Girls Hostel at Rhenock, East Sikkim (Central Share)</t>
  </si>
  <si>
    <t>60.00.40</t>
  </si>
  <si>
    <t>60.00.41</t>
  </si>
  <si>
    <t>60.00.42</t>
  </si>
  <si>
    <t>60.00.43</t>
  </si>
  <si>
    <t>61.00.54</t>
  </si>
  <si>
    <t>Investment in SABCCO (State Share)</t>
  </si>
  <si>
    <t>SABCO</t>
  </si>
  <si>
    <t>Grant in Aid for Creation of Capital Assets</t>
  </si>
  <si>
    <t>Special Central Assistance for Tribal Sub-Plan</t>
  </si>
  <si>
    <t>Construction of Hostels for OBC Girls at Dentam Sr. Sec. School, West Sikkim (Central Share)</t>
  </si>
  <si>
    <t>Capital Outlay on Social Security and Welfare</t>
  </si>
  <si>
    <t>Umbrella Scheme for Education of ST Student</t>
  </si>
  <si>
    <t>PM YASASVI Pre- Matric Scholarship to OBC Students (Central Share)</t>
  </si>
  <si>
    <t>PM YASASVI Post- Matric Scholarship to OBC and EBC Students (Central Share)</t>
  </si>
  <si>
    <t>Scholarship</t>
  </si>
  <si>
    <t>67.00.36</t>
  </si>
  <si>
    <t>I. Estimate of the amount required in the year ending 31st March, 2025 to defray the charges in respect of Social Welfare</t>
  </si>
  <si>
    <t>63.00.80</t>
  </si>
  <si>
    <t>Admin Cost of PM ADI Adarsh Gram Yojana</t>
  </si>
  <si>
    <t>66.00.13</t>
  </si>
  <si>
    <t>66.00.35</t>
  </si>
  <si>
    <t>Admin Cost under Ministry of Tribal Affairs</t>
  </si>
  <si>
    <t>73.00.49</t>
  </si>
  <si>
    <t>PM YASASVI Pre- Matric Scholarship to OBC Students (State Share)</t>
  </si>
  <si>
    <t>Merit cum Means based Scholarship to Minorities</t>
  </si>
  <si>
    <t xml:space="preserve">Scheme for Development of OBC and Denotified Tribes (DNT) and Semi Nomadic Tribes </t>
  </si>
  <si>
    <t>Investment in Public sector and other Undertaking</t>
  </si>
  <si>
    <t>National Action for Mechanised Sanitation Ecosystem (NAMASTE) Scheme- Central Share</t>
  </si>
  <si>
    <t xml:space="preserve">62.00.49 </t>
  </si>
  <si>
    <t>60.45.13</t>
  </si>
  <si>
    <t>60.45.24</t>
  </si>
  <si>
    <t>60.47.13</t>
  </si>
  <si>
    <t>60.47.24</t>
  </si>
  <si>
    <t>Pradhan Mantri Jan Vikas Karyakaram (Central Share)</t>
  </si>
  <si>
    <t>33.74.60</t>
  </si>
  <si>
    <t>Other Capital Expenditure</t>
  </si>
  <si>
    <t>Construction of Ashram School at Jushingthang  (Central Share)</t>
  </si>
  <si>
    <t>Pre- Matric Scholarship to students belonging to ST Community</t>
  </si>
  <si>
    <t xml:space="preserve">Pre- Matric Scholarship to students belonging to ST Community </t>
  </si>
  <si>
    <t>Grant to SABCCO (State)</t>
  </si>
  <si>
    <t>Pradhan Mantri Jan Vikas Karyakaram (State Share)</t>
  </si>
  <si>
    <t>33.75.60</t>
  </si>
  <si>
    <t>National Action for Mechanised Sanitation Ecosystem (NAMASTE) Scheme- State Share</t>
  </si>
  <si>
    <t xml:space="preserve">63.00.49 </t>
  </si>
  <si>
    <t>State Share for OBC Hostels</t>
  </si>
  <si>
    <t>60.00.60</t>
  </si>
  <si>
    <t>Special Component Plan for Scheduled Castes</t>
  </si>
  <si>
    <t>60.00.80</t>
  </si>
  <si>
    <t>Distribution of Nutritious Food and Beverages</t>
  </si>
  <si>
    <t>50.00.72</t>
  </si>
  <si>
    <t>Buildings and Structures</t>
  </si>
  <si>
    <t>50.00.49</t>
  </si>
  <si>
    <t>74.00.31</t>
  </si>
  <si>
    <t>`</t>
  </si>
  <si>
    <t>Construction of EMRS Suntaley</t>
  </si>
  <si>
    <t>Building and Structures</t>
  </si>
  <si>
    <t>60.61.72</t>
  </si>
  <si>
    <t>Construction of  Lepcha Primitive Tribal Girls' Hostel at Assangthang, Namchi District (State Share)</t>
  </si>
  <si>
    <t>Capital Outlay on Urban Development</t>
  </si>
  <si>
    <t>Integrated Development of Small and Medium Towns</t>
  </si>
  <si>
    <t>Sweeper Quarter cum Cobbler Shed at Tailor units-Singtam</t>
  </si>
  <si>
    <t>70.00.60</t>
  </si>
  <si>
    <t>Support to Tribal Research Institute (Central Share)</t>
  </si>
  <si>
    <t>Old Age Home &amp; Composite Centre at Mangan
(State)</t>
  </si>
  <si>
    <t>Construction of  Lepcha Primitive Tribal Girls' Hostel Near Helipad Burtuk, East Sikkim (Central Share)</t>
  </si>
  <si>
    <t>Construction of Hostels for OBC Girls' at Machong Sr. Sec. School East Sikkim (Central Share)</t>
  </si>
  <si>
    <t>Construction of CHC Mandav at Singling under Soreng-Chakung Constituency</t>
  </si>
  <si>
    <t>2024-25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</si>
</sst>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0#"/>
    <numFmt numFmtId="165" formatCode="0#"/>
    <numFmt numFmtId="166" formatCode="0000##"/>
    <numFmt numFmtId="167" formatCode="00000#"/>
    <numFmt numFmtId="168" formatCode="00.000"/>
    <numFmt numFmtId="169" formatCode="0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205">
    <xf numFmtId="0" fontId="0" fillId="0" borderId="0" xfId="0"/>
    <xf numFmtId="0" fontId="3" fillId="0" borderId="2" xfId="12" applyFont="1" applyFill="1" applyBorder="1" applyAlignment="1" applyProtection="1">
      <alignment horizontal="left" vertical="top" wrapText="1"/>
    </xf>
    <xf numFmtId="0" fontId="3" fillId="0" borderId="2" xfId="12" applyFont="1" applyFill="1" applyBorder="1" applyAlignment="1" applyProtection="1">
      <alignment horizontal="right" vertical="top" wrapText="1"/>
    </xf>
    <xf numFmtId="0" fontId="3" fillId="0" borderId="0" xfId="11" applyFont="1" applyFill="1" applyBorder="1" applyAlignment="1" applyProtection="1">
      <alignment horizontal="left" vertical="top"/>
    </xf>
    <xf numFmtId="0" fontId="3" fillId="0" borderId="2" xfId="11" applyNumberFormat="1" applyFont="1" applyFill="1" applyBorder="1" applyAlignment="1" applyProtection="1">
      <alignment horizontal="right"/>
    </xf>
    <xf numFmtId="0" fontId="3" fillId="0" borderId="0" xfId="12" applyFont="1" applyFill="1" applyProtection="1"/>
    <xf numFmtId="0" fontId="3" fillId="0" borderId="0" xfId="12" applyFont="1" applyFill="1" applyBorder="1" applyAlignment="1" applyProtection="1">
      <alignment horizontal="left" vertical="top" wrapText="1"/>
    </xf>
    <xf numFmtId="0" fontId="3" fillId="0" borderId="1" xfId="12" applyFont="1" applyFill="1" applyBorder="1" applyAlignment="1" applyProtection="1">
      <alignment horizontal="left" vertical="top" wrapText="1"/>
    </xf>
    <xf numFmtId="0" fontId="3" fillId="0" borderId="1" xfId="12" applyFont="1" applyFill="1" applyBorder="1" applyAlignment="1" applyProtection="1">
      <alignment horizontal="right" vertical="top" wrapText="1"/>
    </xf>
    <xf numFmtId="0" fontId="3" fillId="0" borderId="1" xfId="11" applyFont="1" applyFill="1" applyBorder="1" applyAlignment="1" applyProtection="1">
      <alignment horizontal="left"/>
    </xf>
    <xf numFmtId="0" fontId="3" fillId="0" borderId="1" xfId="11" applyNumberFormat="1" applyFont="1" applyFill="1" applyBorder="1" applyAlignment="1" applyProtection="1">
      <alignment horizontal="right"/>
    </xf>
    <xf numFmtId="0" fontId="3" fillId="0" borderId="0" xfId="8" applyFont="1" applyFill="1" applyAlignment="1">
      <alignment horizontal="left" vertical="top" wrapText="1"/>
    </xf>
    <xf numFmtId="0" fontId="4" fillId="0" borderId="0" xfId="0" applyFont="1" applyFill="1" applyAlignment="1"/>
    <xf numFmtId="0" fontId="3" fillId="0" borderId="0" xfId="8" applyFont="1" applyFill="1"/>
    <xf numFmtId="0" fontId="4" fillId="0" borderId="0" xfId="8" applyNumberFormat="1" applyFont="1" applyFill="1" applyBorder="1" applyAlignment="1">
      <alignment horizontal="center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NumberFormat="1" applyFont="1" applyFill="1" applyBorder="1"/>
    <xf numFmtId="0" fontId="4" fillId="0" borderId="0" xfId="0" applyFont="1" applyFill="1" applyAlignment="1" applyProtection="1">
      <alignment horizontal="right" vertical="top"/>
    </xf>
    <xf numFmtId="0" fontId="3" fillId="0" borderId="0" xfId="0" applyFont="1" applyFill="1" applyAlignment="1" applyProtection="1">
      <alignment horizontal="right" vertical="top"/>
    </xf>
    <xf numFmtId="0" fontId="3" fillId="0" borderId="0" xfId="8" applyNumberFormat="1" applyFont="1" applyFill="1" applyAlignment="1">
      <alignment vertical="top"/>
    </xf>
    <xf numFmtId="0" fontId="3" fillId="0" borderId="0" xfId="8" applyNumberFormat="1" applyFont="1" applyFill="1"/>
    <xf numFmtId="0" fontId="4" fillId="0" borderId="0" xfId="0" applyNumberFormat="1" applyFont="1" applyFill="1" applyAlignment="1" applyProtection="1">
      <alignment horizontal="center" vertical="top"/>
    </xf>
    <xf numFmtId="0" fontId="3" fillId="0" borderId="0" xfId="0" applyNumberFormat="1" applyFont="1" applyFill="1" applyAlignment="1" applyProtection="1">
      <alignment horizontal="left" vertical="top"/>
    </xf>
    <xf numFmtId="0" fontId="3" fillId="0" borderId="0" xfId="8" applyFont="1" applyFill="1" applyAlignment="1">
      <alignment horizontal="right" vertical="top" wrapText="1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NumberFormat="1" applyFont="1" applyFill="1" applyBorder="1" applyAlignment="1">
      <alignment horizontal="right"/>
    </xf>
    <xf numFmtId="0" fontId="3" fillId="0" borderId="0" xfId="8" applyNumberFormat="1" applyFont="1" applyFill="1" applyAlignment="1" applyProtection="1">
      <alignment horizontal="right"/>
    </xf>
    <xf numFmtId="0" fontId="3" fillId="0" borderId="0" xfId="8" applyNumberFormat="1" applyFont="1" applyFill="1" applyBorder="1" applyAlignment="1" applyProtection="1">
      <alignment horizontal="left" vertical="top"/>
    </xf>
    <xf numFmtId="0" fontId="3" fillId="0" borderId="0" xfId="8" applyNumberFormat="1" applyFont="1" applyFill="1" applyBorder="1" applyAlignment="1" applyProtection="1">
      <alignment horizontal="left"/>
    </xf>
    <xf numFmtId="0" fontId="3" fillId="0" borderId="0" xfId="8" applyFont="1" applyFill="1" applyAlignment="1">
      <alignment vertical="top" wrapText="1"/>
    </xf>
    <xf numFmtId="0" fontId="3" fillId="0" borderId="0" xfId="8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vertical="top"/>
    </xf>
    <xf numFmtId="0" fontId="3" fillId="0" borderId="0" xfId="8" applyFont="1" applyFill="1" applyAlignment="1">
      <alignment horizontal="right"/>
    </xf>
    <xf numFmtId="0" fontId="3" fillId="0" borderId="0" xfId="8" applyFont="1" applyFill="1" applyBorder="1" applyAlignment="1" applyProtection="1">
      <alignment horizontal="left"/>
    </xf>
    <xf numFmtId="0" fontId="3" fillId="0" borderId="0" xfId="5" applyFont="1" applyFill="1" applyBorder="1" applyAlignment="1">
      <alignment horizontal="left" vertical="top"/>
    </xf>
    <xf numFmtId="0" fontId="4" fillId="0" borderId="0" xfId="8" applyNumberFormat="1" applyFont="1" applyFill="1" applyBorder="1" applyAlignment="1" applyProtection="1">
      <alignment horizontal="center"/>
    </xf>
    <xf numFmtId="0" fontId="4" fillId="0" borderId="0" xfId="8" applyNumberFormat="1" applyFont="1" applyFill="1" applyBorder="1" applyAlignment="1" applyProtection="1">
      <alignment horizontal="right"/>
    </xf>
    <xf numFmtId="1" fontId="4" fillId="0" borderId="0" xfId="8" applyNumberFormat="1" applyFont="1" applyFill="1" applyBorder="1" applyAlignment="1" applyProtection="1">
      <alignment horizontal="center"/>
    </xf>
    <xf numFmtId="0" fontId="3" fillId="0" borderId="0" xfId="12" applyFont="1" applyFill="1" applyBorder="1" applyAlignment="1" applyProtection="1">
      <alignment horizontal="right" vertical="top" wrapText="1"/>
    </xf>
    <xf numFmtId="0" fontId="3" fillId="0" borderId="1" xfId="11" applyNumberFormat="1" applyFont="1" applyFill="1" applyBorder="1" applyProtection="1"/>
    <xf numFmtId="0" fontId="5" fillId="0" borderId="1" xfId="11" applyNumberFormat="1" applyFont="1" applyFill="1" applyBorder="1" applyAlignment="1" applyProtection="1">
      <alignment horizontal="right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Border="1" applyAlignment="1" applyProtection="1">
      <alignment horizontal="right"/>
    </xf>
    <xf numFmtId="1" fontId="3" fillId="0" borderId="0" xfId="8" applyNumberFormat="1" applyFont="1" applyFill="1" applyBorder="1" applyAlignment="1" applyProtection="1">
      <alignment horizontal="right"/>
    </xf>
    <xf numFmtId="168" fontId="4" fillId="0" borderId="0" xfId="8" applyNumberFormat="1" applyFont="1" applyFill="1" applyBorder="1" applyAlignment="1">
      <alignment horizontal="right" vertical="top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4" fillId="0" borderId="0" xfId="8" applyFont="1" applyFill="1" applyBorder="1" applyAlignment="1">
      <alignment horizontal="right" vertical="top" wrapText="1"/>
    </xf>
    <xf numFmtId="1" fontId="3" fillId="0" borderId="0" xfId="8" applyNumberFormat="1" applyFont="1" applyFill="1" applyBorder="1" applyAlignment="1">
      <alignment horizontal="right"/>
    </xf>
    <xf numFmtId="165" fontId="3" fillId="0" borderId="0" xfId="8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left" vertical="center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0" fontId="3" fillId="0" borderId="0" xfId="8" applyFont="1" applyFill="1" applyAlignment="1" applyProtection="1">
      <alignment horizontal="left" vertical="center" wrapText="1"/>
    </xf>
    <xf numFmtId="43" fontId="3" fillId="0" borderId="0" xfId="1" applyFont="1" applyFill="1" applyAlignment="1" applyProtection="1">
      <alignment horizontal="right" wrapText="1"/>
    </xf>
    <xf numFmtId="0" fontId="3" fillId="0" borderId="3" xfId="8" applyNumberFormat="1" applyFont="1" applyFill="1" applyBorder="1" applyAlignment="1" applyProtection="1">
      <alignment horizontal="right"/>
    </xf>
    <xf numFmtId="167" fontId="3" fillId="0" borderId="0" xfId="8" applyNumberFormat="1" applyFont="1" applyFill="1" applyBorder="1" applyAlignment="1">
      <alignment horizontal="righ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68" fontId="4" fillId="0" borderId="0" xfId="8" applyNumberFormat="1" applyFont="1" applyFill="1" applyAlignment="1">
      <alignment horizontal="right" vertical="top" wrapText="1"/>
    </xf>
    <xf numFmtId="0" fontId="4" fillId="0" borderId="0" xfId="8" applyFont="1" applyFill="1" applyAlignment="1" applyProtection="1">
      <alignment horizontal="left" vertical="top" wrapText="1"/>
    </xf>
    <xf numFmtId="1" fontId="3" fillId="0" borderId="0" xfId="1" applyNumberFormat="1" applyFont="1" applyFill="1" applyBorder="1" applyAlignment="1" applyProtection="1">
      <alignment horizontal="right" wrapText="1"/>
    </xf>
    <xf numFmtId="1" fontId="3" fillId="0" borderId="0" xfId="6" applyNumberFormat="1" applyFont="1" applyFill="1" applyBorder="1" applyAlignment="1" applyProtection="1">
      <alignment horizontal="right"/>
    </xf>
    <xf numFmtId="1" fontId="3" fillId="0" borderId="0" xfId="8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7" fontId="3" fillId="0" borderId="0" xfId="8" applyNumberFormat="1" applyFont="1" applyFill="1" applyAlignment="1">
      <alignment horizontal="right" vertical="top" wrapText="1"/>
    </xf>
    <xf numFmtId="0" fontId="3" fillId="0" borderId="0" xfId="8" applyFont="1" applyFill="1" applyAlignment="1" applyProtection="1">
      <alignment horizontal="left" vertical="top" wrapText="1"/>
    </xf>
    <xf numFmtId="165" fontId="3" fillId="0" borderId="0" xfId="8" applyNumberFormat="1" applyFont="1" applyFill="1" applyAlignment="1">
      <alignment horizontal="right" vertical="top" wrapText="1"/>
    </xf>
    <xf numFmtId="1" fontId="3" fillId="0" borderId="0" xfId="8" applyNumberFormat="1" applyFont="1" applyFill="1" applyAlignment="1">
      <alignment horizontal="right"/>
    </xf>
    <xf numFmtId="0" fontId="3" fillId="0" borderId="1" xfId="8" applyNumberFormat="1" applyFont="1" applyFill="1" applyBorder="1" applyAlignment="1" applyProtection="1">
      <alignment horizontal="right"/>
    </xf>
    <xf numFmtId="164" fontId="4" fillId="0" borderId="0" xfId="8" applyNumberFormat="1" applyFont="1" applyFill="1" applyBorder="1" applyAlignment="1">
      <alignment horizontal="right" vertical="top" wrapText="1"/>
    </xf>
    <xf numFmtId="165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top"/>
    </xf>
    <xf numFmtId="0" fontId="3" fillId="0" borderId="0" xfId="8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0" xfId="9" applyNumberFormat="1" applyFont="1" applyFill="1" applyBorder="1" applyAlignment="1">
      <alignment horizontal="right" vertical="top" wrapText="1"/>
    </xf>
    <xf numFmtId="0" fontId="3" fillId="0" borderId="0" xfId="8" applyFont="1" applyFill="1" applyBorder="1"/>
    <xf numFmtId="0" fontId="3" fillId="0" borderId="0" xfId="8" applyFont="1" applyFill="1" applyAlignment="1">
      <alignment vertical="top"/>
    </xf>
    <xf numFmtId="0" fontId="3" fillId="0" borderId="0" xfId="9" applyFont="1" applyFill="1" applyBorder="1" applyAlignment="1">
      <alignment horizontal="right" vertical="top" wrapText="1"/>
    </xf>
    <xf numFmtId="0" fontId="3" fillId="0" borderId="3" xfId="8" applyFont="1" applyFill="1" applyBorder="1" applyAlignment="1">
      <alignment horizontal="left" vertical="top" wrapText="1"/>
    </xf>
    <xf numFmtId="0" fontId="3" fillId="0" borderId="3" xfId="8" applyFont="1" applyFill="1" applyBorder="1" applyAlignment="1">
      <alignment horizontal="right" vertical="top" wrapText="1"/>
    </xf>
    <xf numFmtId="0" fontId="4" fillId="0" borderId="3" xfId="8" applyFont="1" applyFill="1" applyBorder="1" applyAlignment="1" applyProtection="1">
      <alignment horizontal="left" vertical="top" wrapText="1"/>
    </xf>
    <xf numFmtId="0" fontId="4" fillId="0" borderId="0" xfId="8" applyFont="1" applyFill="1" applyAlignment="1" applyProtection="1">
      <alignment horizontal="center" vertical="top" wrapText="1"/>
    </xf>
    <xf numFmtId="0" fontId="3" fillId="0" borderId="0" xfId="8" applyFont="1" applyFill="1" applyBorder="1" applyAlignment="1">
      <alignment horizontal="left" vertical="top"/>
    </xf>
    <xf numFmtId="0" fontId="4" fillId="0" borderId="0" xfId="13" applyFont="1" applyFill="1" applyBorder="1" applyAlignment="1" applyProtection="1">
      <alignment horizontal="left" vertical="top" wrapText="1"/>
    </xf>
    <xf numFmtId="0" fontId="4" fillId="0" borderId="0" xfId="13" applyFont="1" applyFill="1" applyBorder="1" applyAlignment="1">
      <alignment horizontal="right" vertical="top" wrapText="1"/>
    </xf>
    <xf numFmtId="165" fontId="3" fillId="0" borderId="0" xfId="13" applyNumberFormat="1" applyFont="1" applyFill="1" applyBorder="1" applyAlignment="1">
      <alignment horizontal="right" vertical="top" wrapText="1"/>
    </xf>
    <xf numFmtId="0" fontId="3" fillId="0" borderId="0" xfId="13" applyFont="1" applyFill="1" applyBorder="1" applyAlignment="1" applyProtection="1">
      <alignment horizontal="left" vertical="top" wrapText="1"/>
    </xf>
    <xf numFmtId="49" fontId="4" fillId="0" borderId="0" xfId="9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/>
    </xf>
    <xf numFmtId="0" fontId="3" fillId="0" borderId="0" xfId="7" applyFont="1" applyFill="1" applyAlignment="1" applyProtection="1">
      <alignment horizontal="left" vertical="top"/>
    </xf>
    <xf numFmtId="0" fontId="3" fillId="0" borderId="0" xfId="5" applyFont="1" applyFill="1" applyBorder="1" applyAlignment="1">
      <alignment vertical="top"/>
    </xf>
    <xf numFmtId="0" fontId="6" fillId="0" borderId="0" xfId="8" applyFont="1" applyFill="1" applyBorder="1"/>
    <xf numFmtId="0" fontId="6" fillId="0" borderId="0" xfId="8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3" fillId="0" borderId="0" xfId="5" applyFont="1" applyFill="1" applyBorder="1" applyAlignment="1" applyProtection="1">
      <alignment horizontal="left" vertical="top"/>
    </xf>
    <xf numFmtId="0" fontId="3" fillId="0" borderId="0" xfId="8" applyFont="1" applyFill="1" applyBorder="1" applyAlignment="1">
      <alignment vertical="top"/>
    </xf>
    <xf numFmtId="0" fontId="3" fillId="0" borderId="0" xfId="8" applyNumberFormat="1" applyFont="1" applyFill="1" applyAlignment="1" applyProtection="1">
      <alignment horizontal="right" vertical="top" wrapText="1"/>
    </xf>
    <xf numFmtId="0" fontId="3" fillId="0" borderId="0" xfId="9" applyFont="1" applyFill="1" applyBorder="1" applyAlignment="1" applyProtection="1">
      <alignment vertical="top" wrapText="1"/>
    </xf>
    <xf numFmtId="1" fontId="3" fillId="0" borderId="0" xfId="8" applyNumberFormat="1" applyFont="1" applyFill="1" applyBorder="1"/>
    <xf numFmtId="0" fontId="3" fillId="0" borderId="1" xfId="11" applyNumberFormat="1" applyFont="1" applyFill="1" applyBorder="1" applyAlignment="1" applyProtection="1">
      <alignment horizontal="right" vertical="center" wrapText="1"/>
    </xf>
    <xf numFmtId="0" fontId="3" fillId="0" borderId="0" xfId="7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9" applyFont="1" applyFill="1" applyBorder="1" applyAlignment="1">
      <alignment horizontal="center" vertical="top" wrapText="1"/>
    </xf>
    <xf numFmtId="0" fontId="3" fillId="0" borderId="1" xfId="8" applyFont="1" applyFill="1" applyBorder="1" applyAlignment="1">
      <alignment horizontal="left" vertical="top" wrapText="1"/>
    </xf>
    <xf numFmtId="168" fontId="4" fillId="0" borderId="1" xfId="8" applyNumberFormat="1" applyFont="1" applyFill="1" applyBorder="1" applyAlignment="1">
      <alignment horizontal="right" vertical="top" wrapText="1"/>
    </xf>
    <xf numFmtId="0" fontId="4" fillId="0" borderId="1" xfId="8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center" wrapText="1"/>
    </xf>
    <xf numFmtId="166" fontId="3" fillId="0" borderId="0" xfId="8" applyNumberFormat="1" applyFont="1" applyFill="1" applyBorder="1" applyAlignment="1">
      <alignment horizontal="right" vertical="top" wrapText="1"/>
    </xf>
    <xf numFmtId="166" fontId="3" fillId="0" borderId="0" xfId="9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center"/>
    </xf>
    <xf numFmtId="0" fontId="3" fillId="0" borderId="3" xfId="8" applyNumberFormat="1" applyFont="1" applyFill="1" applyBorder="1" applyAlignment="1">
      <alignment horizontal="right"/>
    </xf>
    <xf numFmtId="168" fontId="3" fillId="0" borderId="0" xfId="8" applyNumberFormat="1" applyFont="1" applyFill="1" applyBorder="1" applyAlignment="1">
      <alignment horizontal="right" vertical="top" wrapText="1"/>
    </xf>
    <xf numFmtId="1" fontId="3" fillId="0" borderId="0" xfId="8" applyNumberFormat="1" applyFont="1" applyFill="1"/>
    <xf numFmtId="0" fontId="4" fillId="0" borderId="0" xfId="8" applyNumberFormat="1" applyFont="1" applyFill="1" applyBorder="1" applyAlignment="1">
      <alignment horizontal="center" vertical="top"/>
    </xf>
    <xf numFmtId="0" fontId="3" fillId="0" borderId="0" xfId="12" applyNumberFormat="1" applyFont="1" applyFill="1" applyBorder="1" applyAlignment="1" applyProtection="1">
      <alignment horizontal="left" vertical="top" wrapText="1"/>
    </xf>
    <xf numFmtId="0" fontId="3" fillId="0" borderId="0" xfId="12" applyNumberFormat="1" applyFont="1" applyFill="1" applyBorder="1" applyAlignment="1" applyProtection="1">
      <alignment horizontal="right" vertical="top" wrapText="1"/>
    </xf>
    <xf numFmtId="165" fontId="3" fillId="0" borderId="1" xfId="8" applyNumberFormat="1" applyFont="1" applyFill="1" applyBorder="1" applyAlignment="1">
      <alignment horizontal="right" vertical="top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8" applyFont="1" applyFill="1" applyBorder="1" applyAlignment="1">
      <alignment vertical="top" wrapText="1"/>
    </xf>
    <xf numFmtId="169" fontId="3" fillId="0" borderId="0" xfId="9" applyNumberFormat="1" applyFont="1" applyFill="1" applyBorder="1" applyAlignment="1">
      <alignment horizontal="right" vertical="top" wrapText="1"/>
    </xf>
    <xf numFmtId="168" fontId="3" fillId="0" borderId="0" xfId="9" applyNumberFormat="1" applyFont="1" applyFill="1" applyBorder="1" applyAlignment="1">
      <alignment horizontal="right" vertical="top" wrapText="1"/>
    </xf>
    <xf numFmtId="0" fontId="3" fillId="0" borderId="0" xfId="9" applyNumberFormat="1" applyFont="1" applyFill="1" applyBorder="1" applyAlignment="1" applyProtection="1">
      <alignment horizontal="left" vertical="top" wrapText="1"/>
    </xf>
    <xf numFmtId="167" fontId="3" fillId="0" borderId="0" xfId="9" applyNumberFormat="1" applyFont="1" applyFill="1" applyBorder="1" applyAlignment="1">
      <alignment horizontal="right" vertical="top" wrapText="1"/>
    </xf>
    <xf numFmtId="0" fontId="3" fillId="0" borderId="1" xfId="8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wrapText="1"/>
    </xf>
    <xf numFmtId="0" fontId="3" fillId="0" borderId="0" xfId="10" applyFont="1" applyFill="1" applyBorder="1" applyAlignment="1" applyProtection="1">
      <alignment horizontal="left" vertical="center" wrapText="1"/>
    </xf>
    <xf numFmtId="0" fontId="3" fillId="0" borderId="0" xfId="10" applyFont="1" applyFill="1" applyBorder="1" applyAlignment="1" applyProtection="1">
      <alignment horizontal="left" vertical="top" wrapText="1"/>
    </xf>
    <xf numFmtId="49" fontId="4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left" vertical="top" wrapText="1"/>
    </xf>
    <xf numFmtId="168" fontId="4" fillId="0" borderId="0" xfId="9" applyNumberFormat="1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1" xfId="8" applyNumberFormat="1" applyFont="1" applyFill="1" applyBorder="1" applyAlignment="1">
      <alignment horizontal="right"/>
    </xf>
    <xf numFmtId="0" fontId="3" fillId="0" borderId="1" xfId="8" applyFont="1" applyFill="1" applyBorder="1"/>
    <xf numFmtId="0" fontId="3" fillId="0" borderId="1" xfId="12" applyNumberFormat="1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Alignment="1">
      <alignment horizontal="right"/>
    </xf>
    <xf numFmtId="0" fontId="3" fillId="0" borderId="0" xfId="12" applyFont="1" applyFill="1" applyBorder="1" applyProtection="1"/>
    <xf numFmtId="43" fontId="3" fillId="0" borderId="1" xfId="1" applyFont="1" applyFill="1" applyBorder="1" applyAlignment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3" xfId="1" applyFont="1" applyFill="1" applyBorder="1" applyAlignment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5" fillId="0" borderId="0" xfId="8" applyNumberFormat="1" applyFont="1" applyFill="1" applyBorder="1" applyAlignment="1" applyProtection="1">
      <alignment horizontal="right"/>
    </xf>
    <xf numFmtId="0" fontId="4" fillId="0" borderId="0" xfId="8" applyNumberFormat="1" applyFont="1" applyFill="1" applyAlignment="1">
      <alignment horizontal="center"/>
    </xf>
    <xf numFmtId="0" fontId="3" fillId="0" borderId="0" xfId="11" applyFont="1" applyFill="1" applyBorder="1" applyAlignment="1" applyProtection="1"/>
    <xf numFmtId="0" fontId="1" fillId="0" borderId="0" xfId="0" applyFont="1" applyFill="1" applyAlignment="1"/>
    <xf numFmtId="0" fontId="3" fillId="0" borderId="0" xfId="11" applyNumberFormat="1" applyFont="1" applyFill="1" applyBorder="1" applyAlignment="1" applyProtection="1">
      <alignment horizontal="right" vertical="center"/>
    </xf>
    <xf numFmtId="43" fontId="3" fillId="0" borderId="0" xfId="1" applyFont="1" applyFill="1" applyBorder="1"/>
    <xf numFmtId="0" fontId="4" fillId="0" borderId="0" xfId="8" applyFont="1" applyFill="1" applyAlignment="1">
      <alignment vertical="top"/>
    </xf>
    <xf numFmtId="0" fontId="4" fillId="0" borderId="0" xfId="8" applyFont="1" applyFill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8" applyNumberFormat="1" applyFont="1" applyFill="1"/>
    <xf numFmtId="0" fontId="4" fillId="0" borderId="0" xfId="8" applyFont="1" applyFill="1" applyAlignment="1">
      <alignment horizontal="right"/>
    </xf>
    <xf numFmtId="0" fontId="4" fillId="0" borderId="0" xfId="12" applyNumberFormat="1" applyFont="1" applyFill="1" applyAlignment="1" applyProtection="1">
      <alignment horizontal="right"/>
    </xf>
    <xf numFmtId="1" fontId="4" fillId="0" borderId="0" xfId="12" applyNumberFormat="1" applyFont="1" applyFill="1" applyAlignment="1" applyProtection="1">
      <alignment horizontal="right"/>
    </xf>
    <xf numFmtId="43" fontId="4" fillId="0" borderId="0" xfId="1" applyFont="1" applyFill="1" applyAlignment="1" applyProtection="1">
      <alignment horizontal="right"/>
    </xf>
    <xf numFmtId="43" fontId="3" fillId="0" borderId="0" xfId="8" applyNumberFormat="1" applyFont="1" applyFill="1"/>
    <xf numFmtId="0" fontId="3" fillId="0" borderId="0" xfId="9" applyFont="1" applyFill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left" vertical="top"/>
    </xf>
    <xf numFmtId="0" fontId="4" fillId="0" borderId="0" xfId="12" applyNumberFormat="1" applyFont="1" applyFill="1" applyBorder="1" applyAlignment="1" applyProtection="1">
      <alignment horizontal="left" vertical="top" wrapText="1"/>
    </xf>
    <xf numFmtId="167" fontId="3" fillId="0" borderId="1" xfId="8" applyNumberFormat="1" applyFont="1" applyFill="1" applyBorder="1" applyAlignment="1">
      <alignment horizontal="right" vertical="top" wrapText="1"/>
    </xf>
    <xf numFmtId="0" fontId="3" fillId="0" borderId="1" xfId="8" applyFont="1" applyFill="1" applyBorder="1" applyAlignment="1" applyProtection="1">
      <alignment horizontal="left" vertical="center" wrapText="1"/>
    </xf>
    <xf numFmtId="0" fontId="3" fillId="0" borderId="1" xfId="8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43" fontId="3" fillId="0" borderId="3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right" vertical="top" wrapText="1"/>
    </xf>
    <xf numFmtId="0" fontId="7" fillId="0" borderId="0" xfId="8" applyFont="1" applyFill="1" applyBorder="1" applyAlignment="1" applyProtection="1">
      <alignment horizontal="left" vertical="top" wrapText="1"/>
    </xf>
    <xf numFmtId="0" fontId="7" fillId="0" borderId="0" xfId="8" applyNumberFormat="1" applyFont="1" applyFill="1" applyBorder="1" applyAlignment="1" applyProtection="1">
      <alignment horizontal="right"/>
    </xf>
    <xf numFmtId="0" fontId="5" fillId="0" borderId="0" xfId="8" applyFont="1" applyFill="1"/>
    <xf numFmtId="0" fontId="7" fillId="0" borderId="0" xfId="8" applyFont="1" applyFill="1" applyAlignment="1">
      <alignment vertical="top"/>
    </xf>
    <xf numFmtId="0" fontId="7" fillId="0" borderId="0" xfId="8" applyFont="1" applyFill="1" applyAlignment="1">
      <alignment horizontal="right"/>
    </xf>
    <xf numFmtId="0" fontId="7" fillId="0" borderId="0" xfId="8" applyNumberFormat="1" applyFont="1" applyFill="1"/>
    <xf numFmtId="1" fontId="7" fillId="0" borderId="0" xfId="8" applyNumberFormat="1" applyFont="1" applyFill="1"/>
    <xf numFmtId="0" fontId="7" fillId="0" borderId="0" xfId="8" applyFont="1" applyFill="1"/>
    <xf numFmtId="0" fontId="3" fillId="0" borderId="0" xfId="0" applyNumberFormat="1" applyFont="1" applyFill="1" applyAlignment="1" applyProtection="1">
      <alignment horizontal="left" vertical="top" wrapText="1"/>
    </xf>
    <xf numFmtId="0" fontId="3" fillId="0" borderId="2" xfId="11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right" vertical="top" wrapText="1"/>
    </xf>
    <xf numFmtId="0" fontId="3" fillId="0" borderId="1" xfId="9" applyNumberFormat="1" applyFont="1" applyFill="1" applyBorder="1" applyAlignment="1">
      <alignment horizontal="righ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169" fontId="3" fillId="0" borderId="1" xfId="9" applyNumberFormat="1" applyFont="1" applyFill="1" applyBorder="1" applyAlignment="1">
      <alignment horizontal="right" vertical="top" wrapText="1"/>
    </xf>
    <xf numFmtId="0" fontId="3" fillId="0" borderId="1" xfId="8" applyFont="1" applyFill="1" applyBorder="1" applyAlignment="1">
      <alignment horizontal="left" vertical="top"/>
    </xf>
    <xf numFmtId="0" fontId="4" fillId="0" borderId="1" xfId="13" applyFont="1" applyFill="1" applyBorder="1" applyAlignment="1">
      <alignment horizontal="right" vertical="top" wrapText="1"/>
    </xf>
    <xf numFmtId="0" fontId="4" fillId="0" borderId="1" xfId="13" applyFont="1" applyFill="1" applyBorder="1" applyAlignment="1" applyProtection="1">
      <alignment horizontal="left" vertical="top" wrapText="1"/>
    </xf>
    <xf numFmtId="0" fontId="3" fillId="0" borderId="2" xfId="11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right" vertical="top" wrapText="1"/>
    </xf>
  </cellXfs>
  <cellStyles count="14">
    <cellStyle name="Comma" xfId="1" builtinId="3"/>
    <cellStyle name="Normal" xfId="0" builtinId="0"/>
    <cellStyle name="Normal 2" xfId="2"/>
    <cellStyle name="Normal 3" xfId="3"/>
    <cellStyle name="Normal 4" xfId="4"/>
    <cellStyle name="Normal_budget 2004-05_2.6.04" xfId="5"/>
    <cellStyle name="Normal_budget 2004-05_27.5.04" xfId="6"/>
    <cellStyle name="Normal_BUDGET FOR  03-04 10-02-03" xfId="7"/>
    <cellStyle name="Normal_budget for 03-04" xfId="8"/>
    <cellStyle name="Normal_budget for 03-04 2" xfId="9"/>
    <cellStyle name="Normal_budget for 03-04_1st supp. vol.IV" xfId="10"/>
    <cellStyle name="Normal_BUDGET-2000" xfId="11"/>
    <cellStyle name="Normal_budgetDocNIC02-03" xfId="12"/>
    <cellStyle name="Normal_DEMAND17" xfId="13"/>
  </cellStyles>
  <dxfs count="0"/>
  <tableStyles count="0" defaultTableStyle="TableStyleMedium9" defaultPivotStyle="PivotStyleLight16"/>
  <colors>
    <mruColors>
      <color rgb="FF00CCFF"/>
      <color rgb="FFFF0066"/>
      <color rgb="FFFFCCFF"/>
      <color rgb="FFFF00FF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986"/>
  <sheetViews>
    <sheetView tabSelected="1" view="pageBreakPreview" zoomScale="115" zoomScaleNormal="115" zoomScaleSheetLayoutView="115" workbookViewId="0">
      <selection activeCell="G22" sqref="G22"/>
    </sheetView>
  </sheetViews>
  <sheetFormatPr defaultColWidth="9.28515625" defaultRowHeight="12.75"/>
  <cols>
    <col min="1" max="1" width="6.42578125" style="11" customWidth="1"/>
    <col min="2" max="2" width="8.140625" style="23" customWidth="1"/>
    <col min="3" max="3" width="40.7109375" style="13" customWidth="1"/>
    <col min="4" max="4" width="10.28515625" style="20" customWidth="1"/>
    <col min="5" max="7" width="10.7109375" style="20" customWidth="1"/>
    <col min="8" max="16384" width="9.28515625" style="13"/>
  </cols>
  <sheetData>
    <row r="1" spans="1:7">
      <c r="B1" s="108"/>
      <c r="C1" s="20"/>
      <c r="D1" s="107" t="s">
        <v>334</v>
      </c>
      <c r="E1" s="12"/>
      <c r="F1" s="12"/>
      <c r="G1" s="12"/>
    </row>
    <row r="2" spans="1:7">
      <c r="A2" s="128"/>
      <c r="B2" s="128"/>
      <c r="C2" s="20"/>
      <c r="D2" s="14" t="s">
        <v>456</v>
      </c>
      <c r="E2" s="14"/>
      <c r="F2" s="14"/>
      <c r="G2" s="14"/>
    </row>
    <row r="3" spans="1:7" ht="10.15" customHeight="1">
      <c r="B3" s="15"/>
      <c r="C3" s="16"/>
      <c r="D3" s="14"/>
      <c r="E3" s="16"/>
      <c r="F3" s="16"/>
      <c r="G3" s="16"/>
    </row>
    <row r="4" spans="1:7">
      <c r="B4" s="17"/>
      <c r="C4" s="18" t="s">
        <v>104</v>
      </c>
      <c r="D4" s="19"/>
      <c r="E4" s="19"/>
      <c r="F4" s="19"/>
    </row>
    <row r="5" spans="1:7" ht="26.1" customHeight="1">
      <c r="B5" s="194"/>
      <c r="C5" s="194" t="s">
        <v>350</v>
      </c>
      <c r="D5" s="21">
        <v>2225</v>
      </c>
      <c r="E5" s="202" t="s">
        <v>349</v>
      </c>
      <c r="F5" s="202"/>
      <c r="G5" s="202"/>
    </row>
    <row r="6" spans="1:7">
      <c r="B6" s="18"/>
      <c r="C6" s="18" t="s">
        <v>102</v>
      </c>
      <c r="D6" s="21">
        <v>2235</v>
      </c>
      <c r="E6" s="22" t="s">
        <v>0</v>
      </c>
      <c r="F6" s="19"/>
    </row>
    <row r="7" spans="1:7">
      <c r="C7" s="24"/>
      <c r="D7" s="21">
        <v>2236</v>
      </c>
      <c r="E7" s="22" t="s">
        <v>1</v>
      </c>
      <c r="F7" s="19"/>
    </row>
    <row r="8" spans="1:7" ht="28.15" customHeight="1">
      <c r="B8" s="204" t="s">
        <v>369</v>
      </c>
      <c r="C8" s="204"/>
      <c r="D8" s="21">
        <v>4202</v>
      </c>
      <c r="E8" s="202" t="s">
        <v>93</v>
      </c>
      <c r="F8" s="202"/>
      <c r="G8" s="202"/>
    </row>
    <row r="9" spans="1:7" ht="28.9" customHeight="1">
      <c r="B9" s="111"/>
      <c r="C9" s="111" t="s">
        <v>351</v>
      </c>
      <c r="D9" s="21">
        <v>4217</v>
      </c>
      <c r="E9" s="22" t="s">
        <v>94</v>
      </c>
      <c r="F9" s="29"/>
      <c r="G9" s="30"/>
    </row>
    <row r="10" spans="1:7" ht="39.6" customHeight="1">
      <c r="B10" s="194"/>
      <c r="C10" s="194" t="s">
        <v>352</v>
      </c>
      <c r="D10" s="21">
        <v>4225</v>
      </c>
      <c r="E10" s="202" t="s">
        <v>98</v>
      </c>
      <c r="F10" s="202"/>
      <c r="G10" s="202"/>
    </row>
    <row r="11" spans="1:7" ht="26.25" customHeight="1">
      <c r="A11" s="31"/>
      <c r="B11" s="33"/>
      <c r="C11" s="18" t="s">
        <v>103</v>
      </c>
      <c r="D11" s="21">
        <v>4235</v>
      </c>
      <c r="E11" s="202" t="s">
        <v>95</v>
      </c>
      <c r="F11" s="202"/>
      <c r="G11" s="202"/>
    </row>
    <row r="12" spans="1:7">
      <c r="A12" s="31"/>
      <c r="B12" s="33"/>
      <c r="C12" s="18"/>
      <c r="D12" s="21"/>
      <c r="E12" s="22"/>
      <c r="F12" s="191"/>
      <c r="G12" s="32"/>
    </row>
    <row r="13" spans="1:7">
      <c r="A13" s="203" t="s">
        <v>523</v>
      </c>
      <c r="B13" s="203"/>
      <c r="C13" s="203"/>
      <c r="D13" s="203"/>
      <c r="E13" s="203"/>
      <c r="F13" s="203"/>
      <c r="G13" s="203"/>
    </row>
    <row r="14" spans="1:7">
      <c r="A14" s="193"/>
      <c r="B14" s="193"/>
      <c r="C14" s="193"/>
      <c r="D14" s="193"/>
      <c r="E14" s="193"/>
      <c r="F14" s="193"/>
      <c r="G14" s="193"/>
    </row>
    <row r="15" spans="1:7">
      <c r="A15" s="36"/>
      <c r="B15" s="15"/>
      <c r="C15" s="37"/>
      <c r="D15" s="37" t="s">
        <v>105</v>
      </c>
      <c r="E15" s="37" t="s">
        <v>2</v>
      </c>
      <c r="F15" s="37" t="s">
        <v>6</v>
      </c>
      <c r="G15" s="16"/>
    </row>
    <row r="16" spans="1:7">
      <c r="A16" s="36"/>
      <c r="B16" s="15"/>
      <c r="C16" s="38" t="s">
        <v>3</v>
      </c>
      <c r="D16" s="158">
        <f>G641</f>
        <v>995162</v>
      </c>
      <c r="E16" s="39">
        <f>G820</f>
        <v>3321611</v>
      </c>
      <c r="F16" s="158">
        <f>SUM(D16:E16)</f>
        <v>4316773</v>
      </c>
      <c r="G16" s="16"/>
    </row>
    <row r="17" spans="1:7">
      <c r="A17" s="36"/>
      <c r="B17" s="15"/>
      <c r="C17" s="38"/>
      <c r="D17" s="39"/>
      <c r="E17" s="39"/>
      <c r="F17" s="39"/>
      <c r="G17" s="16"/>
    </row>
    <row r="18" spans="1:7">
      <c r="A18" s="109" t="s">
        <v>97</v>
      </c>
      <c r="B18" s="15"/>
      <c r="C18" s="35"/>
      <c r="D18" s="16"/>
      <c r="E18" s="16"/>
      <c r="F18" s="16"/>
      <c r="G18" s="16"/>
    </row>
    <row r="19" spans="1:7">
      <c r="A19" s="6"/>
      <c r="B19" s="40"/>
      <c r="C19" s="9"/>
      <c r="D19" s="41"/>
      <c r="E19" s="41"/>
      <c r="F19" s="41"/>
      <c r="G19" s="42" t="s">
        <v>116</v>
      </c>
    </row>
    <row r="20" spans="1:7" s="5" customFormat="1" ht="25.5">
      <c r="A20" s="1"/>
      <c r="B20" s="2"/>
      <c r="C20" s="3"/>
      <c r="D20" s="4" t="s">
        <v>346</v>
      </c>
      <c r="E20" s="192" t="s">
        <v>347</v>
      </c>
      <c r="F20" s="192" t="s">
        <v>348</v>
      </c>
      <c r="G20" s="201" t="s">
        <v>347</v>
      </c>
    </row>
    <row r="21" spans="1:7" s="152" customFormat="1">
      <c r="A21" s="6"/>
      <c r="B21" s="159" t="s">
        <v>4</v>
      </c>
      <c r="C21" s="160"/>
      <c r="D21" s="161" t="s">
        <v>376</v>
      </c>
      <c r="E21" s="161" t="s">
        <v>420</v>
      </c>
      <c r="F21" s="161" t="s">
        <v>420</v>
      </c>
      <c r="G21" s="161" t="s">
        <v>574</v>
      </c>
    </row>
    <row r="22" spans="1:7" s="5" customFormat="1" ht="22.15" customHeight="1">
      <c r="A22" s="7"/>
      <c r="B22" s="8"/>
      <c r="C22" s="9"/>
      <c r="D22" s="10"/>
      <c r="E22" s="10"/>
      <c r="F22" s="10"/>
      <c r="G22" s="114"/>
    </row>
    <row r="23" spans="1:7">
      <c r="A23" s="25"/>
      <c r="B23" s="15"/>
      <c r="C23" s="43" t="s">
        <v>7</v>
      </c>
      <c r="D23" s="44"/>
      <c r="E23" s="44"/>
      <c r="F23" s="44"/>
      <c r="G23" s="44"/>
    </row>
    <row r="24" spans="1:7" ht="30" customHeight="1">
      <c r="A24" s="25" t="s">
        <v>8</v>
      </c>
      <c r="B24" s="49">
        <v>2225</v>
      </c>
      <c r="C24" s="43" t="s">
        <v>9</v>
      </c>
      <c r="D24" s="50"/>
      <c r="E24" s="50"/>
      <c r="F24" s="50"/>
      <c r="G24" s="50"/>
    </row>
    <row r="25" spans="1:7" ht="15" customHeight="1">
      <c r="A25" s="25"/>
      <c r="B25" s="51">
        <v>1</v>
      </c>
      <c r="C25" s="52" t="s">
        <v>10</v>
      </c>
      <c r="D25" s="50"/>
      <c r="E25" s="50"/>
      <c r="F25" s="50"/>
      <c r="G25" s="50"/>
    </row>
    <row r="26" spans="1:7" ht="15" customHeight="1">
      <c r="A26" s="25"/>
      <c r="B26" s="46">
        <v>1.0009999999999999</v>
      </c>
      <c r="C26" s="43" t="s">
        <v>11</v>
      </c>
      <c r="D26" s="50"/>
      <c r="E26" s="50"/>
      <c r="F26" s="50"/>
      <c r="G26" s="50"/>
    </row>
    <row r="27" spans="1:7" ht="15" customHeight="1">
      <c r="A27" s="25"/>
      <c r="B27" s="51">
        <v>60</v>
      </c>
      <c r="C27" s="52" t="s">
        <v>12</v>
      </c>
      <c r="D27" s="50"/>
      <c r="E27" s="50"/>
      <c r="F27" s="50"/>
      <c r="G27" s="50"/>
    </row>
    <row r="28" spans="1:7" ht="15" customHeight="1">
      <c r="A28" s="25"/>
      <c r="B28" s="59" t="s">
        <v>13</v>
      </c>
      <c r="C28" s="53" t="s">
        <v>14</v>
      </c>
      <c r="D28" s="27">
        <v>68620</v>
      </c>
      <c r="E28" s="85">
        <v>86364</v>
      </c>
      <c r="F28" s="27">
        <f>86364-4000</f>
        <v>82364</v>
      </c>
      <c r="G28" s="66">
        <v>49909</v>
      </c>
    </row>
    <row r="29" spans="1:7" ht="15" customHeight="1">
      <c r="A29" s="25"/>
      <c r="B29" s="59" t="s">
        <v>280</v>
      </c>
      <c r="C29" s="53" t="s">
        <v>255</v>
      </c>
      <c r="D29" s="85">
        <v>5187</v>
      </c>
      <c r="E29" s="85">
        <v>10579</v>
      </c>
      <c r="F29" s="85">
        <v>10579</v>
      </c>
      <c r="G29" s="66">
        <v>23650</v>
      </c>
    </row>
    <row r="30" spans="1:7" s="5" customFormat="1" ht="15" customHeight="1">
      <c r="A30" s="129"/>
      <c r="B30" s="130" t="s">
        <v>425</v>
      </c>
      <c r="C30" s="129" t="s">
        <v>422</v>
      </c>
      <c r="D30" s="54">
        <v>0</v>
      </c>
      <c r="E30" s="66">
        <v>1</v>
      </c>
      <c r="F30" s="66">
        <v>1</v>
      </c>
      <c r="G30" s="66">
        <v>2495</v>
      </c>
    </row>
    <row r="31" spans="1:7" s="5" customFormat="1" ht="15" customHeight="1">
      <c r="A31" s="129"/>
      <c r="B31" s="130" t="s">
        <v>426</v>
      </c>
      <c r="C31" s="129" t="s">
        <v>423</v>
      </c>
      <c r="D31" s="54">
        <v>0</v>
      </c>
      <c r="E31" s="66">
        <v>1</v>
      </c>
      <c r="F31" s="66">
        <v>1</v>
      </c>
      <c r="G31" s="66">
        <v>40346</v>
      </c>
    </row>
    <row r="32" spans="1:7" s="5" customFormat="1" ht="15" customHeight="1">
      <c r="A32" s="129"/>
      <c r="B32" s="130" t="s">
        <v>427</v>
      </c>
      <c r="C32" s="129" t="s">
        <v>424</v>
      </c>
      <c r="D32" s="54">
        <v>0</v>
      </c>
      <c r="E32" s="66">
        <v>1</v>
      </c>
      <c r="F32" s="66">
        <v>1</v>
      </c>
      <c r="G32" s="66">
        <v>1</v>
      </c>
    </row>
    <row r="33" spans="1:7" s="5" customFormat="1" ht="15" customHeight="1">
      <c r="A33" s="129"/>
      <c r="B33" s="130" t="s">
        <v>445</v>
      </c>
      <c r="C33" s="129" t="s">
        <v>446</v>
      </c>
      <c r="D33" s="54">
        <v>0</v>
      </c>
      <c r="E33" s="66">
        <v>1</v>
      </c>
      <c r="F33" s="66">
        <v>1</v>
      </c>
      <c r="G33" s="66">
        <v>1</v>
      </c>
    </row>
    <row r="34" spans="1:7" ht="15" customHeight="1">
      <c r="A34" s="25"/>
      <c r="B34" s="59" t="s">
        <v>15</v>
      </c>
      <c r="C34" s="129" t="s">
        <v>428</v>
      </c>
      <c r="D34" s="85">
        <v>412</v>
      </c>
      <c r="E34" s="85">
        <v>411</v>
      </c>
      <c r="F34" s="85">
        <v>411</v>
      </c>
      <c r="G34" s="66">
        <v>411</v>
      </c>
    </row>
    <row r="35" spans="1:7" s="5" customFormat="1" ht="15" customHeight="1">
      <c r="A35" s="129"/>
      <c r="B35" s="130" t="s">
        <v>430</v>
      </c>
      <c r="C35" s="129" t="s">
        <v>429</v>
      </c>
      <c r="D35" s="54">
        <v>0</v>
      </c>
      <c r="E35" s="66">
        <v>1</v>
      </c>
      <c r="F35" s="66">
        <v>1</v>
      </c>
      <c r="G35" s="66">
        <v>1</v>
      </c>
    </row>
    <row r="36" spans="1:7" ht="15" customHeight="1">
      <c r="A36" s="25"/>
      <c r="B36" s="59" t="s">
        <v>16</v>
      </c>
      <c r="C36" s="53" t="s">
        <v>17</v>
      </c>
      <c r="D36" s="85">
        <v>1856</v>
      </c>
      <c r="E36" s="85">
        <v>1877</v>
      </c>
      <c r="F36" s="85">
        <v>1877</v>
      </c>
      <c r="G36" s="66">
        <v>4500</v>
      </c>
    </row>
    <row r="37" spans="1:7" s="5" customFormat="1" ht="15" customHeight="1">
      <c r="A37" s="129"/>
      <c r="B37" s="130" t="s">
        <v>447</v>
      </c>
      <c r="C37" s="129" t="s">
        <v>448</v>
      </c>
      <c r="D37" s="54">
        <v>0</v>
      </c>
      <c r="E37" s="66">
        <v>1</v>
      </c>
      <c r="F37" s="66">
        <f>1+1200</f>
        <v>1201</v>
      </c>
      <c r="G37" s="66">
        <v>1</v>
      </c>
    </row>
    <row r="38" spans="1:7" s="5" customFormat="1" ht="15" customHeight="1">
      <c r="A38" s="129"/>
      <c r="B38" s="130" t="s">
        <v>489</v>
      </c>
      <c r="C38" s="129" t="s">
        <v>490</v>
      </c>
      <c r="D38" s="54">
        <v>0</v>
      </c>
      <c r="E38" s="66">
        <v>5000</v>
      </c>
      <c r="F38" s="66">
        <v>5000</v>
      </c>
      <c r="G38" s="66">
        <v>7500</v>
      </c>
    </row>
    <row r="39" spans="1:7" s="5" customFormat="1" ht="15" customHeight="1">
      <c r="A39" s="129"/>
      <c r="B39" s="130" t="s">
        <v>477</v>
      </c>
      <c r="C39" s="129" t="s">
        <v>478</v>
      </c>
      <c r="D39" s="54">
        <v>0</v>
      </c>
      <c r="E39" s="66">
        <v>1</v>
      </c>
      <c r="F39" s="66">
        <f>1+1300</f>
        <v>1301</v>
      </c>
      <c r="G39" s="66">
        <v>1</v>
      </c>
    </row>
    <row r="40" spans="1:7" s="88" customFormat="1" ht="15" customHeight="1">
      <c r="A40" s="95"/>
      <c r="B40" s="51" t="s">
        <v>401</v>
      </c>
      <c r="C40" s="52" t="s">
        <v>402</v>
      </c>
      <c r="D40" s="66">
        <v>3000</v>
      </c>
      <c r="E40" s="55">
        <v>0</v>
      </c>
      <c r="F40" s="55">
        <v>0</v>
      </c>
      <c r="G40" s="54">
        <v>0</v>
      </c>
    </row>
    <row r="41" spans="1:7">
      <c r="A41" s="95"/>
      <c r="B41" s="51"/>
      <c r="C41" s="52"/>
      <c r="D41" s="44"/>
      <c r="E41" s="27"/>
      <c r="F41" s="27"/>
      <c r="G41" s="66"/>
    </row>
    <row r="42" spans="1:7" ht="15" customHeight="1">
      <c r="A42" s="25"/>
      <c r="B42" s="51">
        <v>46</v>
      </c>
      <c r="C42" s="52" t="s">
        <v>382</v>
      </c>
      <c r="D42" s="44"/>
      <c r="E42" s="27"/>
      <c r="F42" s="27"/>
      <c r="G42" s="44"/>
    </row>
    <row r="43" spans="1:7" ht="15" customHeight="1">
      <c r="A43" s="25"/>
      <c r="B43" s="59" t="s">
        <v>68</v>
      </c>
      <c r="C43" s="53" t="s">
        <v>14</v>
      </c>
      <c r="D43" s="66">
        <v>3558</v>
      </c>
      <c r="E43" s="66">
        <v>3073</v>
      </c>
      <c r="F43" s="85">
        <v>3073</v>
      </c>
      <c r="G43" s="44">
        <v>1849</v>
      </c>
    </row>
    <row r="44" spans="1:7" ht="15" customHeight="1">
      <c r="A44" s="118"/>
      <c r="B44" s="175" t="s">
        <v>281</v>
      </c>
      <c r="C44" s="176" t="s">
        <v>255</v>
      </c>
      <c r="D44" s="67">
        <v>512</v>
      </c>
      <c r="E44" s="67">
        <v>1112</v>
      </c>
      <c r="F44" s="86">
        <v>1112</v>
      </c>
      <c r="G44" s="72">
        <v>1040</v>
      </c>
    </row>
    <row r="45" spans="1:7" s="152" customFormat="1" ht="15" customHeight="1">
      <c r="A45" s="129"/>
      <c r="B45" s="130" t="s">
        <v>431</v>
      </c>
      <c r="C45" s="129" t="s">
        <v>422</v>
      </c>
      <c r="D45" s="54">
        <v>0</v>
      </c>
      <c r="E45" s="66">
        <v>1</v>
      </c>
      <c r="F45" s="66">
        <v>1</v>
      </c>
      <c r="G45" s="66">
        <v>92</v>
      </c>
    </row>
    <row r="46" spans="1:7" s="5" customFormat="1" ht="14.65" customHeight="1">
      <c r="A46" s="129"/>
      <c r="B46" s="130" t="s">
        <v>432</v>
      </c>
      <c r="C46" s="129" t="s">
        <v>423</v>
      </c>
      <c r="D46" s="54">
        <v>0</v>
      </c>
      <c r="E46" s="66">
        <v>1</v>
      </c>
      <c r="F46" s="66">
        <v>1</v>
      </c>
      <c r="G46" s="66">
        <v>1507</v>
      </c>
    </row>
    <row r="47" spans="1:7" s="5" customFormat="1" ht="14.65" customHeight="1">
      <c r="A47" s="129"/>
      <c r="B47" s="130" t="s">
        <v>449</v>
      </c>
      <c r="C47" s="129" t="s">
        <v>446</v>
      </c>
      <c r="D47" s="54">
        <v>0</v>
      </c>
      <c r="E47" s="66">
        <v>1</v>
      </c>
      <c r="F47" s="66">
        <v>1</v>
      </c>
      <c r="G47" s="66">
        <v>1</v>
      </c>
    </row>
    <row r="48" spans="1:7" ht="14.85" customHeight="1">
      <c r="A48" s="25"/>
      <c r="B48" s="59" t="s">
        <v>69</v>
      </c>
      <c r="C48" s="129" t="s">
        <v>428</v>
      </c>
      <c r="D48" s="66">
        <v>40</v>
      </c>
      <c r="E48" s="85">
        <v>40</v>
      </c>
      <c r="F48" s="85">
        <v>40</v>
      </c>
      <c r="G48" s="44">
        <v>40</v>
      </c>
    </row>
    <row r="49" spans="1:7" ht="14.85" customHeight="1">
      <c r="A49" s="25"/>
      <c r="B49" s="59" t="s">
        <v>70</v>
      </c>
      <c r="C49" s="53" t="s">
        <v>17</v>
      </c>
      <c r="D49" s="66">
        <v>86</v>
      </c>
      <c r="E49" s="85">
        <v>86</v>
      </c>
      <c r="F49" s="85">
        <v>86</v>
      </c>
      <c r="G49" s="44">
        <v>60</v>
      </c>
    </row>
    <row r="50" spans="1:7" s="5" customFormat="1" ht="14.65" customHeight="1">
      <c r="A50" s="129"/>
      <c r="B50" s="130" t="s">
        <v>450</v>
      </c>
      <c r="C50" s="129" t="s">
        <v>448</v>
      </c>
      <c r="D50" s="54">
        <v>0</v>
      </c>
      <c r="E50" s="66">
        <v>1</v>
      </c>
      <c r="F50" s="66">
        <v>1</v>
      </c>
      <c r="G50" s="66">
        <v>54</v>
      </c>
    </row>
    <row r="51" spans="1:7" s="5" customFormat="1" ht="14.65" customHeight="1">
      <c r="A51" s="129"/>
      <c r="B51" s="130" t="s">
        <v>479</v>
      </c>
      <c r="C51" s="129" t="s">
        <v>478</v>
      </c>
      <c r="D51" s="47">
        <v>0</v>
      </c>
      <c r="E51" s="67">
        <v>1</v>
      </c>
      <c r="F51" s="67">
        <v>1</v>
      </c>
      <c r="G51" s="67">
        <v>1</v>
      </c>
    </row>
    <row r="52" spans="1:7" ht="14.85" customHeight="1">
      <c r="A52" s="25" t="s">
        <v>6</v>
      </c>
      <c r="B52" s="51">
        <v>46</v>
      </c>
      <c r="C52" s="52" t="s">
        <v>382</v>
      </c>
      <c r="D52" s="67">
        <f t="shared" ref="D52:F52" si="0">SUM(D43:D51)</f>
        <v>4196</v>
      </c>
      <c r="E52" s="67">
        <f t="shared" si="0"/>
        <v>4316</v>
      </c>
      <c r="F52" s="67">
        <f t="shared" si="0"/>
        <v>4316</v>
      </c>
      <c r="G52" s="67">
        <v>4644</v>
      </c>
    </row>
    <row r="53" spans="1:7" ht="8.4499999999999993" customHeight="1">
      <c r="A53" s="25"/>
      <c r="B53" s="59"/>
      <c r="C53" s="52"/>
      <c r="D53" s="44"/>
      <c r="E53" s="27"/>
      <c r="F53" s="27"/>
      <c r="G53" s="44"/>
    </row>
    <row r="54" spans="1:7" ht="14.85" customHeight="1">
      <c r="A54" s="25"/>
      <c r="B54" s="51">
        <v>48</v>
      </c>
      <c r="C54" s="52" t="s">
        <v>384</v>
      </c>
      <c r="D54" s="44"/>
      <c r="E54" s="27"/>
      <c r="F54" s="27"/>
      <c r="G54" s="44"/>
    </row>
    <row r="55" spans="1:7" ht="14.85" customHeight="1">
      <c r="A55" s="25"/>
      <c r="B55" s="59" t="s">
        <v>71</v>
      </c>
      <c r="C55" s="53" t="s">
        <v>14</v>
      </c>
      <c r="D55" s="66">
        <f>4867</f>
        <v>4867</v>
      </c>
      <c r="E55" s="85">
        <v>5693</v>
      </c>
      <c r="F55" s="85">
        <v>5693</v>
      </c>
      <c r="G55" s="44">
        <v>3102</v>
      </c>
    </row>
    <row r="56" spans="1:7" s="88" customFormat="1" ht="14.85" customHeight="1">
      <c r="A56" s="25"/>
      <c r="B56" s="59" t="s">
        <v>258</v>
      </c>
      <c r="C56" s="53" t="s">
        <v>255</v>
      </c>
      <c r="D56" s="66">
        <v>213</v>
      </c>
      <c r="E56" s="85">
        <v>2065</v>
      </c>
      <c r="F56" s="85">
        <v>2065</v>
      </c>
      <c r="G56" s="44">
        <v>4279</v>
      </c>
    </row>
    <row r="57" spans="1:7" s="5" customFormat="1" ht="14.65" customHeight="1">
      <c r="A57" s="129"/>
      <c r="B57" s="130" t="s">
        <v>433</v>
      </c>
      <c r="C57" s="129" t="s">
        <v>422</v>
      </c>
      <c r="D57" s="54">
        <v>0</v>
      </c>
      <c r="E57" s="66">
        <v>1</v>
      </c>
      <c r="F57" s="66">
        <v>1</v>
      </c>
      <c r="G57" s="66">
        <v>155</v>
      </c>
    </row>
    <row r="58" spans="1:7" s="5" customFormat="1" ht="14.65" customHeight="1">
      <c r="A58" s="129"/>
      <c r="B58" s="130" t="s">
        <v>434</v>
      </c>
      <c r="C58" s="129" t="s">
        <v>423</v>
      </c>
      <c r="D58" s="54">
        <v>0</v>
      </c>
      <c r="E58" s="66">
        <v>1</v>
      </c>
      <c r="F58" s="66">
        <v>1</v>
      </c>
      <c r="G58" s="66">
        <v>2502</v>
      </c>
    </row>
    <row r="59" spans="1:7" s="5" customFormat="1" ht="14.65" customHeight="1">
      <c r="A59" s="129"/>
      <c r="B59" s="130" t="s">
        <v>451</v>
      </c>
      <c r="C59" s="129" t="s">
        <v>446</v>
      </c>
      <c r="D59" s="54">
        <v>0</v>
      </c>
      <c r="E59" s="66">
        <v>1</v>
      </c>
      <c r="F59" s="66">
        <v>1</v>
      </c>
      <c r="G59" s="66">
        <v>1</v>
      </c>
    </row>
    <row r="60" spans="1:7" ht="14.85" customHeight="1">
      <c r="A60" s="25"/>
      <c r="B60" s="59" t="s">
        <v>72</v>
      </c>
      <c r="C60" s="129" t="s">
        <v>428</v>
      </c>
      <c r="D60" s="66">
        <v>45</v>
      </c>
      <c r="E60" s="85">
        <v>45</v>
      </c>
      <c r="F60" s="85">
        <v>45</v>
      </c>
      <c r="G60" s="44">
        <v>45</v>
      </c>
    </row>
    <row r="61" spans="1:7" ht="14.85" customHeight="1">
      <c r="A61" s="25"/>
      <c r="B61" s="59" t="s">
        <v>73</v>
      </c>
      <c r="C61" s="53" t="s">
        <v>17</v>
      </c>
      <c r="D61" s="66">
        <v>88</v>
      </c>
      <c r="E61" s="85">
        <v>88</v>
      </c>
      <c r="F61" s="178">
        <v>88</v>
      </c>
      <c r="G61" s="44">
        <v>60</v>
      </c>
    </row>
    <row r="62" spans="1:7" s="5" customFormat="1" ht="14.65" customHeight="1">
      <c r="A62" s="129"/>
      <c r="B62" s="130" t="s">
        <v>452</v>
      </c>
      <c r="C62" s="129" t="s">
        <v>448</v>
      </c>
      <c r="D62" s="54">
        <v>0</v>
      </c>
      <c r="E62" s="66">
        <v>315</v>
      </c>
      <c r="F62" s="66">
        <v>315</v>
      </c>
      <c r="G62" s="66">
        <v>54</v>
      </c>
    </row>
    <row r="63" spans="1:7" s="5" customFormat="1" ht="14.65" customHeight="1">
      <c r="A63" s="129"/>
      <c r="B63" s="130" t="s">
        <v>480</v>
      </c>
      <c r="C63" s="129" t="s">
        <v>478</v>
      </c>
      <c r="D63" s="47">
        <v>0</v>
      </c>
      <c r="E63" s="67">
        <v>1</v>
      </c>
      <c r="F63" s="67">
        <v>1</v>
      </c>
      <c r="G63" s="67">
        <v>1</v>
      </c>
    </row>
    <row r="64" spans="1:7" ht="14.85" customHeight="1">
      <c r="A64" s="25" t="s">
        <v>6</v>
      </c>
      <c r="B64" s="51">
        <v>48</v>
      </c>
      <c r="C64" s="52" t="s">
        <v>384</v>
      </c>
      <c r="D64" s="60">
        <f t="shared" ref="D64:F64" si="1">SUM(D55:D63)</f>
        <v>5213</v>
      </c>
      <c r="E64" s="60">
        <f t="shared" si="1"/>
        <v>8210</v>
      </c>
      <c r="F64" s="60">
        <f t="shared" si="1"/>
        <v>8210</v>
      </c>
      <c r="G64" s="60">
        <v>10199</v>
      </c>
    </row>
    <row r="65" spans="1:7" ht="8.4499999999999993" customHeight="1">
      <c r="A65" s="25"/>
      <c r="B65" s="51"/>
      <c r="C65" s="52"/>
      <c r="D65" s="116"/>
      <c r="E65" s="116"/>
      <c r="F65" s="116"/>
      <c r="G65" s="116"/>
    </row>
    <row r="66" spans="1:7" ht="14.85" customHeight="1">
      <c r="A66" s="25"/>
      <c r="B66" s="51">
        <v>50</v>
      </c>
      <c r="C66" s="52" t="s">
        <v>389</v>
      </c>
      <c r="D66" s="66"/>
      <c r="E66" s="66"/>
      <c r="F66" s="66"/>
      <c r="G66" s="66"/>
    </row>
    <row r="67" spans="1:7" ht="14.85" customHeight="1">
      <c r="A67" s="25"/>
      <c r="B67" s="59" t="s">
        <v>390</v>
      </c>
      <c r="C67" s="53" t="s">
        <v>14</v>
      </c>
      <c r="D67" s="54">
        <v>0</v>
      </c>
      <c r="E67" s="66">
        <v>1433</v>
      </c>
      <c r="F67" s="66">
        <v>1433</v>
      </c>
      <c r="G67" s="44">
        <v>1130</v>
      </c>
    </row>
    <row r="68" spans="1:7" ht="14.85" customHeight="1">
      <c r="A68" s="25"/>
      <c r="B68" s="59" t="s">
        <v>391</v>
      </c>
      <c r="C68" s="53" t="s">
        <v>255</v>
      </c>
      <c r="D68" s="54">
        <v>0</v>
      </c>
      <c r="E68" s="66">
        <v>1332</v>
      </c>
      <c r="F68" s="66">
        <v>1332</v>
      </c>
      <c r="G68" s="44">
        <v>1458</v>
      </c>
    </row>
    <row r="69" spans="1:7" s="5" customFormat="1" ht="14.65" customHeight="1">
      <c r="A69" s="129"/>
      <c r="B69" s="130" t="s">
        <v>437</v>
      </c>
      <c r="C69" s="129" t="s">
        <v>422</v>
      </c>
      <c r="D69" s="54">
        <v>0</v>
      </c>
      <c r="E69" s="66">
        <v>1</v>
      </c>
      <c r="F69" s="66">
        <v>1</v>
      </c>
      <c r="G69" s="66">
        <v>57</v>
      </c>
    </row>
    <row r="70" spans="1:7" s="5" customFormat="1" ht="14.65" customHeight="1">
      <c r="A70" s="129"/>
      <c r="B70" s="130" t="s">
        <v>438</v>
      </c>
      <c r="C70" s="129" t="s">
        <v>423</v>
      </c>
      <c r="D70" s="54">
        <v>0</v>
      </c>
      <c r="E70" s="66">
        <v>1</v>
      </c>
      <c r="F70" s="66">
        <v>1</v>
      </c>
      <c r="G70" s="66">
        <v>918</v>
      </c>
    </row>
    <row r="71" spans="1:7" s="5" customFormat="1" ht="14.65" customHeight="1">
      <c r="A71" s="129"/>
      <c r="B71" s="130" t="s">
        <v>453</v>
      </c>
      <c r="C71" s="129" t="s">
        <v>446</v>
      </c>
      <c r="D71" s="54">
        <v>0</v>
      </c>
      <c r="E71" s="66">
        <v>1</v>
      </c>
      <c r="F71" s="66">
        <v>1</v>
      </c>
      <c r="G71" s="66">
        <v>1</v>
      </c>
    </row>
    <row r="72" spans="1:7" ht="14.85" customHeight="1">
      <c r="A72" s="25"/>
      <c r="B72" s="59" t="s">
        <v>392</v>
      </c>
      <c r="C72" s="129" t="s">
        <v>428</v>
      </c>
      <c r="D72" s="54">
        <v>0</v>
      </c>
      <c r="E72" s="66">
        <v>1</v>
      </c>
      <c r="F72" s="66">
        <v>1</v>
      </c>
      <c r="G72" s="44">
        <v>1</v>
      </c>
    </row>
    <row r="73" spans="1:7" ht="14.85" customHeight="1">
      <c r="A73" s="25"/>
      <c r="B73" s="59" t="s">
        <v>393</v>
      </c>
      <c r="C73" s="53" t="s">
        <v>17</v>
      </c>
      <c r="D73" s="54">
        <v>0</v>
      </c>
      <c r="E73" s="66">
        <v>1</v>
      </c>
      <c r="F73" s="66">
        <v>1</v>
      </c>
      <c r="G73" s="44">
        <v>60</v>
      </c>
    </row>
    <row r="74" spans="1:7" s="5" customFormat="1" ht="14.65" customHeight="1">
      <c r="A74" s="129"/>
      <c r="B74" s="130" t="s">
        <v>454</v>
      </c>
      <c r="C74" s="129" t="s">
        <v>448</v>
      </c>
      <c r="D74" s="54">
        <v>0</v>
      </c>
      <c r="E74" s="66">
        <v>1</v>
      </c>
      <c r="F74" s="66">
        <v>1</v>
      </c>
      <c r="G74" s="66">
        <v>54</v>
      </c>
    </row>
    <row r="75" spans="1:7" s="5" customFormat="1" ht="14.65" customHeight="1">
      <c r="A75" s="129"/>
      <c r="B75" s="130" t="s">
        <v>481</v>
      </c>
      <c r="C75" s="129" t="s">
        <v>478</v>
      </c>
      <c r="D75" s="47">
        <v>0</v>
      </c>
      <c r="E75" s="67">
        <v>1</v>
      </c>
      <c r="F75" s="67">
        <v>1</v>
      </c>
      <c r="G75" s="67">
        <v>1</v>
      </c>
    </row>
    <row r="76" spans="1:7" ht="14.85" customHeight="1">
      <c r="A76" s="25" t="s">
        <v>6</v>
      </c>
      <c r="B76" s="51">
        <v>50</v>
      </c>
      <c r="C76" s="52" t="s">
        <v>389</v>
      </c>
      <c r="D76" s="54">
        <f t="shared" ref="D76:F76" si="2">SUM(D67:D75)</f>
        <v>0</v>
      </c>
      <c r="E76" s="66">
        <f t="shared" si="2"/>
        <v>2772</v>
      </c>
      <c r="F76" s="66">
        <f t="shared" si="2"/>
        <v>2772</v>
      </c>
      <c r="G76" s="66">
        <v>3680</v>
      </c>
    </row>
    <row r="77" spans="1:7" s="149" customFormat="1" ht="14.85" customHeight="1">
      <c r="A77" s="25" t="s">
        <v>6</v>
      </c>
      <c r="B77" s="51">
        <v>60</v>
      </c>
      <c r="C77" s="52" t="s">
        <v>12</v>
      </c>
      <c r="D77" s="60">
        <f>SUM(D28:D40)+D52+D64+D76</f>
        <v>88484</v>
      </c>
      <c r="E77" s="60">
        <f t="shared" ref="E77:F77" si="3">SUM(E28:E40)+E52+E64+E76</f>
        <v>119536</v>
      </c>
      <c r="F77" s="60">
        <f t="shared" si="3"/>
        <v>118036</v>
      </c>
      <c r="G77" s="60">
        <v>147339</v>
      </c>
    </row>
    <row r="78" spans="1:7" ht="10.9" customHeight="1">
      <c r="A78" s="25"/>
      <c r="B78" s="51"/>
      <c r="C78" s="52"/>
      <c r="D78" s="66"/>
      <c r="E78" s="66"/>
      <c r="F78" s="66"/>
      <c r="G78" s="66"/>
    </row>
    <row r="79" spans="1:7" ht="14.85" customHeight="1">
      <c r="A79" s="25"/>
      <c r="B79" s="51">
        <v>68</v>
      </c>
      <c r="C79" s="52" t="s">
        <v>31</v>
      </c>
      <c r="D79" s="66"/>
      <c r="E79" s="66"/>
      <c r="F79" s="66"/>
      <c r="G79" s="66"/>
    </row>
    <row r="80" spans="1:7" ht="14.85" customHeight="1">
      <c r="A80" s="25"/>
      <c r="B80" s="51">
        <v>50</v>
      </c>
      <c r="C80" s="52" t="s">
        <v>498</v>
      </c>
      <c r="D80" s="66"/>
      <c r="E80" s="66"/>
      <c r="F80" s="66"/>
      <c r="G80" s="66"/>
    </row>
    <row r="81" spans="1:7" ht="14.85" customHeight="1">
      <c r="A81" s="25"/>
      <c r="B81" s="59" t="s">
        <v>499</v>
      </c>
      <c r="C81" s="52" t="s">
        <v>443</v>
      </c>
      <c r="D81" s="54">
        <v>0</v>
      </c>
      <c r="E81" s="66">
        <v>300</v>
      </c>
      <c r="F81" s="66">
        <v>300</v>
      </c>
      <c r="G81" s="54">
        <v>0</v>
      </c>
    </row>
    <row r="82" spans="1:7">
      <c r="A82" s="25" t="s">
        <v>6</v>
      </c>
      <c r="B82" s="51">
        <v>50</v>
      </c>
      <c r="C82" s="52" t="s">
        <v>498</v>
      </c>
      <c r="D82" s="48">
        <f t="shared" ref="D82:F82" si="4">D81</f>
        <v>0</v>
      </c>
      <c r="E82" s="60">
        <f t="shared" si="4"/>
        <v>300</v>
      </c>
      <c r="F82" s="60">
        <f t="shared" si="4"/>
        <v>300</v>
      </c>
      <c r="G82" s="48">
        <v>0</v>
      </c>
    </row>
    <row r="83" spans="1:7">
      <c r="A83" s="25"/>
      <c r="B83" s="51"/>
      <c r="C83" s="52"/>
      <c r="D83" s="54"/>
      <c r="E83" s="54"/>
      <c r="F83" s="54"/>
      <c r="G83" s="54"/>
    </row>
    <row r="84" spans="1:7" ht="25.5">
      <c r="A84" s="25"/>
      <c r="B84" s="51">
        <v>51</v>
      </c>
      <c r="C84" s="53" t="s">
        <v>229</v>
      </c>
      <c r="D84" s="54"/>
      <c r="E84" s="54"/>
      <c r="F84" s="54"/>
      <c r="G84" s="54"/>
    </row>
    <row r="85" spans="1:7" s="88" customFormat="1" ht="25.5">
      <c r="A85" s="25"/>
      <c r="B85" s="59" t="s">
        <v>500</v>
      </c>
      <c r="C85" s="53" t="s">
        <v>209</v>
      </c>
      <c r="D85" s="54">
        <v>0</v>
      </c>
      <c r="E85" s="66">
        <v>2000</v>
      </c>
      <c r="F85" s="66">
        <v>2000</v>
      </c>
      <c r="G85" s="44">
        <v>2500</v>
      </c>
    </row>
    <row r="86" spans="1:7" ht="25.5">
      <c r="A86" s="25"/>
      <c r="B86" s="59" t="s">
        <v>501</v>
      </c>
      <c r="C86" s="53" t="s">
        <v>336</v>
      </c>
      <c r="D86" s="47">
        <v>0</v>
      </c>
      <c r="E86" s="67">
        <v>800</v>
      </c>
      <c r="F86" s="67">
        <v>800</v>
      </c>
      <c r="G86" s="67">
        <v>2200</v>
      </c>
    </row>
    <row r="87" spans="1:7" ht="25.5">
      <c r="A87" s="118" t="s">
        <v>6</v>
      </c>
      <c r="B87" s="131">
        <v>51</v>
      </c>
      <c r="C87" s="176" t="s">
        <v>229</v>
      </c>
      <c r="D87" s="47">
        <f t="shared" ref="D87:F87" si="5">SUM(D85:D86)</f>
        <v>0</v>
      </c>
      <c r="E87" s="67">
        <f t="shared" si="5"/>
        <v>2800</v>
      </c>
      <c r="F87" s="67">
        <f t="shared" si="5"/>
        <v>2800</v>
      </c>
      <c r="G87" s="67">
        <v>4700</v>
      </c>
    </row>
    <row r="88" spans="1:7" ht="14.85" customHeight="1">
      <c r="A88" s="25" t="s">
        <v>6</v>
      </c>
      <c r="B88" s="51">
        <v>68</v>
      </c>
      <c r="C88" s="52" t="s">
        <v>31</v>
      </c>
      <c r="D88" s="47">
        <f t="shared" ref="D88:F88" si="6">D82+D87</f>
        <v>0</v>
      </c>
      <c r="E88" s="67">
        <f t="shared" si="6"/>
        <v>3100</v>
      </c>
      <c r="F88" s="67">
        <f t="shared" si="6"/>
        <v>3100</v>
      </c>
      <c r="G88" s="67">
        <v>4700</v>
      </c>
    </row>
    <row r="89" spans="1:7" ht="14.85" customHeight="1">
      <c r="A89" s="25" t="s">
        <v>6</v>
      </c>
      <c r="B89" s="46">
        <v>1.0009999999999999</v>
      </c>
      <c r="C89" s="43" t="s">
        <v>11</v>
      </c>
      <c r="D89" s="58">
        <f t="shared" ref="D89:F89" si="7">D77+D88</f>
        <v>88484</v>
      </c>
      <c r="E89" s="58">
        <f t="shared" si="7"/>
        <v>122636</v>
      </c>
      <c r="F89" s="58">
        <f t="shared" si="7"/>
        <v>121136</v>
      </c>
      <c r="G89" s="58">
        <v>152039</v>
      </c>
    </row>
    <row r="90" spans="1:7" ht="11.1" customHeight="1">
      <c r="A90" s="25"/>
      <c r="B90" s="46"/>
      <c r="C90" s="43"/>
      <c r="D90" s="45"/>
      <c r="E90" s="63"/>
      <c r="F90" s="45"/>
      <c r="G90" s="45"/>
    </row>
    <row r="91" spans="1:7" ht="14.85" customHeight="1">
      <c r="A91" s="25"/>
      <c r="B91" s="46">
        <v>1.2769999999999999</v>
      </c>
      <c r="C91" s="43" t="s">
        <v>19</v>
      </c>
      <c r="D91" s="64"/>
      <c r="E91" s="45"/>
      <c r="F91" s="45"/>
      <c r="G91" s="65"/>
    </row>
    <row r="92" spans="1:7" ht="15" customHeight="1">
      <c r="A92" s="25"/>
      <c r="B92" s="83">
        <v>42</v>
      </c>
      <c r="C92" s="52" t="s">
        <v>415</v>
      </c>
      <c r="D92" s="66"/>
      <c r="E92" s="66"/>
      <c r="F92" s="66"/>
      <c r="G92" s="66"/>
    </row>
    <row r="93" spans="1:7" ht="25.5">
      <c r="A93" s="25"/>
      <c r="B93" s="51">
        <v>73</v>
      </c>
      <c r="C93" s="84" t="s">
        <v>340</v>
      </c>
      <c r="D93" s="66"/>
      <c r="E93" s="66"/>
      <c r="F93" s="66"/>
      <c r="G93" s="66"/>
    </row>
    <row r="94" spans="1:7" ht="15" customHeight="1">
      <c r="A94" s="25"/>
      <c r="B94" s="59" t="s">
        <v>171</v>
      </c>
      <c r="C94" s="81" t="s">
        <v>457</v>
      </c>
      <c r="D94" s="54">
        <v>0</v>
      </c>
      <c r="E94" s="66">
        <v>600</v>
      </c>
      <c r="F94" s="66">
        <v>600</v>
      </c>
      <c r="G94" s="66">
        <v>400</v>
      </c>
    </row>
    <row r="95" spans="1:7" ht="27" customHeight="1">
      <c r="A95" s="25"/>
      <c r="B95" s="59" t="s">
        <v>338</v>
      </c>
      <c r="C95" s="84" t="s">
        <v>339</v>
      </c>
      <c r="D95" s="66">
        <v>60</v>
      </c>
      <c r="E95" s="66">
        <v>100</v>
      </c>
      <c r="F95" s="66">
        <v>100</v>
      </c>
      <c r="G95" s="66">
        <v>49</v>
      </c>
    </row>
    <row r="96" spans="1:7" ht="25.5">
      <c r="A96" s="25" t="s">
        <v>6</v>
      </c>
      <c r="B96" s="51">
        <v>73</v>
      </c>
      <c r="C96" s="79" t="s">
        <v>340</v>
      </c>
      <c r="D96" s="60">
        <f t="shared" ref="D96:F96" si="8">SUM(D94:D95)</f>
        <v>60</v>
      </c>
      <c r="E96" s="60">
        <f t="shared" si="8"/>
        <v>700</v>
      </c>
      <c r="F96" s="60">
        <f t="shared" si="8"/>
        <v>700</v>
      </c>
      <c r="G96" s="60">
        <v>449</v>
      </c>
    </row>
    <row r="97" spans="1:7" ht="11.1" customHeight="1">
      <c r="A97" s="25"/>
      <c r="B97" s="59"/>
      <c r="C97" s="79"/>
      <c r="D97" s="66"/>
      <c r="E97" s="66"/>
      <c r="F97" s="66"/>
      <c r="G97" s="66"/>
    </row>
    <row r="98" spans="1:7" ht="25.5">
      <c r="A98" s="25"/>
      <c r="B98" s="51">
        <v>74</v>
      </c>
      <c r="C98" s="80" t="s">
        <v>365</v>
      </c>
      <c r="D98" s="66"/>
      <c r="E98" s="66"/>
      <c r="F98" s="66"/>
      <c r="G98" s="66"/>
    </row>
    <row r="99" spans="1:7">
      <c r="A99" s="25"/>
      <c r="B99" s="78" t="s">
        <v>132</v>
      </c>
      <c r="C99" s="81" t="s">
        <v>457</v>
      </c>
      <c r="D99" s="66">
        <v>70</v>
      </c>
      <c r="E99" s="66">
        <v>18000</v>
      </c>
      <c r="F99" s="66">
        <v>18000</v>
      </c>
      <c r="G99" s="66">
        <v>18000</v>
      </c>
    </row>
    <row r="100" spans="1:7" ht="25.5">
      <c r="A100" s="25"/>
      <c r="B100" s="78" t="s">
        <v>372</v>
      </c>
      <c r="C100" s="80" t="s">
        <v>366</v>
      </c>
      <c r="D100" s="67">
        <v>2000</v>
      </c>
      <c r="E100" s="67">
        <v>2000</v>
      </c>
      <c r="F100" s="67">
        <v>2000</v>
      </c>
      <c r="G100" s="67">
        <v>1500</v>
      </c>
    </row>
    <row r="101" spans="1:7" ht="25.5">
      <c r="A101" s="25" t="s">
        <v>6</v>
      </c>
      <c r="B101" s="51">
        <v>74</v>
      </c>
      <c r="C101" s="80" t="s">
        <v>365</v>
      </c>
      <c r="D101" s="66">
        <f t="shared" ref="D101:F101" si="9">SUM(D99:D100)</f>
        <v>2070</v>
      </c>
      <c r="E101" s="66">
        <f t="shared" si="9"/>
        <v>20000</v>
      </c>
      <c r="F101" s="66">
        <f t="shared" si="9"/>
        <v>20000</v>
      </c>
      <c r="G101" s="66">
        <v>19500</v>
      </c>
    </row>
    <row r="102" spans="1:7">
      <c r="A102" s="25" t="s">
        <v>6</v>
      </c>
      <c r="B102" s="83">
        <v>42</v>
      </c>
      <c r="C102" s="52" t="s">
        <v>415</v>
      </c>
      <c r="D102" s="60">
        <f t="shared" ref="D102:F102" si="10">D101+D96</f>
        <v>2130</v>
      </c>
      <c r="E102" s="60">
        <f t="shared" si="10"/>
        <v>20700</v>
      </c>
      <c r="F102" s="60">
        <f t="shared" si="10"/>
        <v>20700</v>
      </c>
      <c r="G102" s="60">
        <v>19949</v>
      </c>
    </row>
    <row r="103" spans="1:7" ht="15" customHeight="1">
      <c r="A103" s="25" t="s">
        <v>6</v>
      </c>
      <c r="B103" s="46">
        <v>1.2769999999999999</v>
      </c>
      <c r="C103" s="43" t="s">
        <v>19</v>
      </c>
      <c r="D103" s="60">
        <f>D102</f>
        <v>2130</v>
      </c>
      <c r="E103" s="60">
        <f t="shared" ref="E103:F103" si="11">E102</f>
        <v>20700</v>
      </c>
      <c r="F103" s="60">
        <f t="shared" si="11"/>
        <v>20700</v>
      </c>
      <c r="G103" s="60">
        <v>19949</v>
      </c>
    </row>
    <row r="104" spans="1:7" ht="15" customHeight="1">
      <c r="A104" s="25"/>
      <c r="B104" s="46"/>
      <c r="C104" s="43"/>
      <c r="D104" s="66"/>
      <c r="E104" s="66"/>
      <c r="F104" s="66"/>
      <c r="G104" s="66"/>
    </row>
    <row r="105" spans="1:7">
      <c r="A105" s="25"/>
      <c r="B105" s="46">
        <v>1.7889999999999999</v>
      </c>
      <c r="C105" s="174" t="s">
        <v>553</v>
      </c>
      <c r="D105" s="50"/>
      <c r="E105" s="50"/>
      <c r="F105" s="50"/>
      <c r="G105" s="50"/>
    </row>
    <row r="106" spans="1:7" ht="14.85" customHeight="1">
      <c r="A106" s="25"/>
      <c r="B106" s="51">
        <v>50</v>
      </c>
      <c r="C106" s="52" t="s">
        <v>498</v>
      </c>
      <c r="D106" s="66"/>
      <c r="E106" s="66"/>
      <c r="F106" s="66"/>
      <c r="G106" s="66"/>
    </row>
    <row r="107" spans="1:7" ht="14.85" customHeight="1">
      <c r="A107" s="25"/>
      <c r="B107" s="59" t="s">
        <v>558</v>
      </c>
      <c r="C107" s="52" t="s">
        <v>443</v>
      </c>
      <c r="D107" s="54">
        <v>0</v>
      </c>
      <c r="E107" s="54">
        <v>0</v>
      </c>
      <c r="F107" s="54">
        <v>0</v>
      </c>
      <c r="G107" s="66">
        <v>500</v>
      </c>
    </row>
    <row r="108" spans="1:7">
      <c r="A108" s="25" t="s">
        <v>6</v>
      </c>
      <c r="B108" s="51">
        <v>50</v>
      </c>
      <c r="C108" s="52" t="s">
        <v>498</v>
      </c>
      <c r="D108" s="48">
        <f t="shared" ref="D108:F108" si="12">D107</f>
        <v>0</v>
      </c>
      <c r="E108" s="48">
        <f t="shared" si="12"/>
        <v>0</v>
      </c>
      <c r="F108" s="48">
        <f t="shared" si="12"/>
        <v>0</v>
      </c>
      <c r="G108" s="60">
        <v>500</v>
      </c>
    </row>
    <row r="109" spans="1:7" ht="15" customHeight="1">
      <c r="A109" s="25" t="s">
        <v>6</v>
      </c>
      <c r="B109" s="46">
        <v>1.7889999999999999</v>
      </c>
      <c r="C109" s="174" t="s">
        <v>553</v>
      </c>
      <c r="D109" s="179">
        <f>D108</f>
        <v>0</v>
      </c>
      <c r="E109" s="179">
        <f t="shared" ref="E109:F109" si="13">E108</f>
        <v>0</v>
      </c>
      <c r="F109" s="179">
        <f t="shared" si="13"/>
        <v>0</v>
      </c>
      <c r="G109" s="60">
        <v>500</v>
      </c>
    </row>
    <row r="110" spans="1:7" ht="11.1" customHeight="1">
      <c r="A110" s="25"/>
      <c r="B110" s="46"/>
      <c r="C110" s="43"/>
      <c r="D110" s="66"/>
      <c r="E110" s="66"/>
      <c r="F110" s="66"/>
      <c r="G110" s="66"/>
    </row>
    <row r="111" spans="1:7" ht="25.5">
      <c r="A111" s="25"/>
      <c r="B111" s="46">
        <v>1.7929999999999999</v>
      </c>
      <c r="C111" s="43" t="s">
        <v>411</v>
      </c>
      <c r="D111" s="50"/>
      <c r="E111" s="50"/>
      <c r="F111" s="50"/>
      <c r="G111" s="50"/>
    </row>
    <row r="112" spans="1:7" ht="14.85" customHeight="1">
      <c r="A112" s="25"/>
      <c r="B112" s="59" t="s">
        <v>22</v>
      </c>
      <c r="C112" s="53" t="s">
        <v>23</v>
      </c>
      <c r="D112" s="44">
        <v>58989</v>
      </c>
      <c r="E112" s="54">
        <v>0</v>
      </c>
      <c r="F112" s="54">
        <v>0</v>
      </c>
      <c r="G112" s="54">
        <v>0</v>
      </c>
    </row>
    <row r="113" spans="1:7" ht="15" customHeight="1">
      <c r="A113" s="25"/>
      <c r="B113" s="59"/>
      <c r="C113" s="53"/>
      <c r="D113" s="44"/>
      <c r="E113" s="66"/>
      <c r="F113" s="44"/>
      <c r="G113" s="66"/>
    </row>
    <row r="114" spans="1:7" ht="14.85" customHeight="1">
      <c r="A114" s="25"/>
      <c r="B114" s="83">
        <v>61</v>
      </c>
      <c r="C114" s="53" t="s">
        <v>461</v>
      </c>
      <c r="D114" s="44"/>
      <c r="E114" s="66"/>
      <c r="F114" s="44"/>
      <c r="G114" s="66"/>
    </row>
    <row r="115" spans="1:7" s="149" customFormat="1" ht="14.85" customHeight="1">
      <c r="A115" s="25"/>
      <c r="B115" s="59" t="s">
        <v>460</v>
      </c>
      <c r="C115" s="53" t="s">
        <v>443</v>
      </c>
      <c r="D115" s="72"/>
      <c r="E115" s="67">
        <v>50000</v>
      </c>
      <c r="F115" s="72">
        <v>50000</v>
      </c>
      <c r="G115" s="67">
        <v>50000</v>
      </c>
    </row>
    <row r="116" spans="1:7" ht="14.85" customHeight="1">
      <c r="A116" s="25" t="s">
        <v>6</v>
      </c>
      <c r="B116" s="83">
        <v>61</v>
      </c>
      <c r="C116" s="53" t="s">
        <v>461</v>
      </c>
      <c r="D116" s="47">
        <f t="shared" ref="D116:F116" si="14">SUM(D115)</f>
        <v>0</v>
      </c>
      <c r="E116" s="67">
        <f t="shared" si="14"/>
        <v>50000</v>
      </c>
      <c r="F116" s="67">
        <f t="shared" si="14"/>
        <v>50000</v>
      </c>
      <c r="G116" s="72">
        <v>50000</v>
      </c>
    </row>
    <row r="117" spans="1:7" ht="11.1" customHeight="1">
      <c r="A117" s="25"/>
      <c r="B117" s="83"/>
      <c r="C117" s="53"/>
      <c r="D117" s="54"/>
      <c r="E117" s="54"/>
      <c r="F117" s="54"/>
      <c r="G117" s="44"/>
    </row>
    <row r="118" spans="1:7" ht="25.5">
      <c r="A118" s="25"/>
      <c r="B118" s="83">
        <v>62</v>
      </c>
      <c r="C118" s="52" t="s">
        <v>534</v>
      </c>
      <c r="D118" s="44"/>
      <c r="E118" s="66"/>
      <c r="F118" s="44"/>
      <c r="G118" s="66"/>
    </row>
    <row r="119" spans="1:7" s="88" customFormat="1" ht="14.85" customHeight="1">
      <c r="A119" s="25"/>
      <c r="B119" s="59" t="s">
        <v>535</v>
      </c>
      <c r="C119" s="53" t="s">
        <v>443</v>
      </c>
      <c r="D119" s="47">
        <v>0</v>
      </c>
      <c r="E119" s="47">
        <v>0</v>
      </c>
      <c r="F119" s="47">
        <v>0</v>
      </c>
      <c r="G119" s="67">
        <v>1</v>
      </c>
    </row>
    <row r="120" spans="1:7" ht="25.5">
      <c r="A120" s="25" t="s">
        <v>6</v>
      </c>
      <c r="B120" s="83">
        <v>62</v>
      </c>
      <c r="C120" s="52" t="s">
        <v>534</v>
      </c>
      <c r="D120" s="47">
        <f t="shared" ref="D120:F120" si="15">SUM(D119)</f>
        <v>0</v>
      </c>
      <c r="E120" s="47">
        <f t="shared" si="15"/>
        <v>0</v>
      </c>
      <c r="F120" s="47">
        <f t="shared" si="15"/>
        <v>0</v>
      </c>
      <c r="G120" s="72">
        <v>1</v>
      </c>
    </row>
    <row r="121" spans="1:7" ht="11.1" customHeight="1">
      <c r="A121" s="25"/>
      <c r="B121" s="83"/>
      <c r="C121" s="52"/>
      <c r="D121" s="54"/>
      <c r="E121" s="54"/>
      <c r="F121" s="54"/>
      <c r="G121" s="44"/>
    </row>
    <row r="122" spans="1:7" ht="25.5">
      <c r="A122" s="25"/>
      <c r="B122" s="83">
        <v>63</v>
      </c>
      <c r="C122" s="52" t="s">
        <v>549</v>
      </c>
      <c r="D122" s="44"/>
      <c r="E122" s="54"/>
      <c r="F122" s="54"/>
      <c r="G122" s="66"/>
    </row>
    <row r="123" spans="1:7" s="88" customFormat="1" ht="14.85" customHeight="1">
      <c r="A123" s="25"/>
      <c r="B123" s="59" t="s">
        <v>550</v>
      </c>
      <c r="C123" s="53" t="s">
        <v>443</v>
      </c>
      <c r="D123" s="47">
        <v>0</v>
      </c>
      <c r="E123" s="47">
        <v>0</v>
      </c>
      <c r="F123" s="47">
        <v>0</v>
      </c>
      <c r="G123" s="67">
        <v>500</v>
      </c>
    </row>
    <row r="124" spans="1:7" ht="25.5">
      <c r="A124" s="118" t="s">
        <v>6</v>
      </c>
      <c r="B124" s="177">
        <v>63</v>
      </c>
      <c r="C124" s="132" t="s">
        <v>549</v>
      </c>
      <c r="D124" s="47">
        <f t="shared" ref="D124:F124" si="16">SUM(D123)</f>
        <v>0</v>
      </c>
      <c r="E124" s="47">
        <f t="shared" si="16"/>
        <v>0</v>
      </c>
      <c r="F124" s="47">
        <f t="shared" si="16"/>
        <v>0</v>
      </c>
      <c r="G124" s="72">
        <v>500</v>
      </c>
    </row>
    <row r="125" spans="1:7" ht="25.5">
      <c r="A125" s="25" t="s">
        <v>6</v>
      </c>
      <c r="B125" s="46">
        <v>1.7929999999999999</v>
      </c>
      <c r="C125" s="43" t="s">
        <v>411</v>
      </c>
      <c r="D125" s="72">
        <f t="shared" ref="D125:F125" si="17">D112+D116+D120+D124</f>
        <v>58989</v>
      </c>
      <c r="E125" s="72">
        <f t="shared" si="17"/>
        <v>50000</v>
      </c>
      <c r="F125" s="72">
        <f t="shared" si="17"/>
        <v>50000</v>
      </c>
      <c r="G125" s="72">
        <v>50501</v>
      </c>
    </row>
    <row r="126" spans="1:7" ht="14.85" customHeight="1">
      <c r="A126" s="25" t="s">
        <v>6</v>
      </c>
      <c r="B126" s="51">
        <v>1</v>
      </c>
      <c r="C126" s="52" t="s">
        <v>24</v>
      </c>
      <c r="D126" s="58">
        <f t="shared" ref="D126:F126" si="18">D125+D103+D89+D109</f>
        <v>149603</v>
      </c>
      <c r="E126" s="58">
        <f t="shared" si="18"/>
        <v>193336</v>
      </c>
      <c r="F126" s="58">
        <f t="shared" si="18"/>
        <v>191836</v>
      </c>
      <c r="G126" s="58">
        <v>222989</v>
      </c>
    </row>
    <row r="127" spans="1:7" ht="11.1" customHeight="1">
      <c r="A127" s="25"/>
      <c r="B127" s="51"/>
      <c r="C127" s="52"/>
      <c r="D127" s="45"/>
      <c r="E127" s="45"/>
      <c r="F127" s="45"/>
      <c r="G127" s="45"/>
    </row>
    <row r="128" spans="1:7" ht="14.85" customHeight="1">
      <c r="A128" s="25"/>
      <c r="B128" s="51">
        <v>2</v>
      </c>
      <c r="C128" s="52" t="s">
        <v>25</v>
      </c>
      <c r="D128" s="50"/>
      <c r="E128" s="50"/>
      <c r="F128" s="50"/>
      <c r="G128" s="50"/>
    </row>
    <row r="129" spans="1:7" ht="14.85" customHeight="1">
      <c r="A129" s="25"/>
      <c r="B129" s="46">
        <v>2.0009999999999999</v>
      </c>
      <c r="C129" s="43" t="s">
        <v>11</v>
      </c>
      <c r="D129" s="50"/>
      <c r="E129" s="50"/>
      <c r="F129" s="50"/>
      <c r="G129" s="50"/>
    </row>
    <row r="130" spans="1:7" s="88" customFormat="1" ht="14.1" customHeight="1">
      <c r="A130" s="25"/>
      <c r="B130" s="51">
        <v>60</v>
      </c>
      <c r="C130" s="52" t="s">
        <v>12</v>
      </c>
      <c r="D130" s="50"/>
      <c r="E130" s="50"/>
      <c r="F130" s="50"/>
      <c r="G130" s="50"/>
    </row>
    <row r="131" spans="1:7" ht="14.1" customHeight="1">
      <c r="A131" s="25"/>
      <c r="B131" s="59" t="s">
        <v>13</v>
      </c>
      <c r="C131" s="52" t="s">
        <v>14</v>
      </c>
      <c r="D131" s="27">
        <v>27490</v>
      </c>
      <c r="E131" s="85">
        <v>30180</v>
      </c>
      <c r="F131" s="27">
        <v>30180</v>
      </c>
      <c r="G131" s="44">
        <v>16189</v>
      </c>
    </row>
    <row r="132" spans="1:7" s="88" customFormat="1" ht="14.1" customHeight="1">
      <c r="A132" s="25"/>
      <c r="B132" s="59" t="s">
        <v>280</v>
      </c>
      <c r="C132" s="53" t="s">
        <v>255</v>
      </c>
      <c r="D132" s="85">
        <v>4689</v>
      </c>
      <c r="E132" s="85">
        <v>6621</v>
      </c>
      <c r="F132" s="85">
        <v>6621</v>
      </c>
      <c r="G132" s="44">
        <v>9897</v>
      </c>
    </row>
    <row r="133" spans="1:7" s="5" customFormat="1" ht="14.1" customHeight="1">
      <c r="A133" s="129"/>
      <c r="B133" s="130" t="s">
        <v>425</v>
      </c>
      <c r="C133" s="129" t="s">
        <v>422</v>
      </c>
      <c r="D133" s="54">
        <v>0</v>
      </c>
      <c r="E133" s="66">
        <v>1</v>
      </c>
      <c r="F133" s="66">
        <v>1</v>
      </c>
      <c r="G133" s="66">
        <v>809</v>
      </c>
    </row>
    <row r="134" spans="1:7" s="5" customFormat="1" ht="14.1" customHeight="1">
      <c r="A134" s="129"/>
      <c r="B134" s="130" t="s">
        <v>426</v>
      </c>
      <c r="C134" s="129" t="s">
        <v>423</v>
      </c>
      <c r="D134" s="54">
        <v>0</v>
      </c>
      <c r="E134" s="66">
        <v>1</v>
      </c>
      <c r="F134" s="66">
        <v>1</v>
      </c>
      <c r="G134" s="66">
        <v>12961</v>
      </c>
    </row>
    <row r="135" spans="1:7" s="5" customFormat="1" ht="14.1" customHeight="1">
      <c r="A135" s="129"/>
      <c r="B135" s="130" t="s">
        <v>445</v>
      </c>
      <c r="C135" s="129" t="s">
        <v>446</v>
      </c>
      <c r="D135" s="54">
        <v>0</v>
      </c>
      <c r="E135" s="66">
        <v>1</v>
      </c>
      <c r="F135" s="66">
        <v>1</v>
      </c>
      <c r="G135" s="66">
        <v>1</v>
      </c>
    </row>
    <row r="136" spans="1:7" ht="14.1" customHeight="1">
      <c r="A136" s="25"/>
      <c r="B136" s="59" t="s">
        <v>15</v>
      </c>
      <c r="C136" s="129" t="s">
        <v>428</v>
      </c>
      <c r="D136" s="85">
        <v>19</v>
      </c>
      <c r="E136" s="85">
        <v>19</v>
      </c>
      <c r="F136" s="85">
        <v>19</v>
      </c>
      <c r="G136" s="44">
        <v>19</v>
      </c>
    </row>
    <row r="137" spans="1:7" ht="14.1" customHeight="1">
      <c r="A137" s="25"/>
      <c r="B137" s="59" t="s">
        <v>16</v>
      </c>
      <c r="C137" s="52" t="s">
        <v>17</v>
      </c>
      <c r="D137" s="85">
        <v>192</v>
      </c>
      <c r="E137" s="85">
        <v>194</v>
      </c>
      <c r="F137" s="85">
        <v>194</v>
      </c>
      <c r="G137" s="44">
        <v>1</v>
      </c>
    </row>
    <row r="138" spans="1:7" s="5" customFormat="1" ht="14.1" customHeight="1">
      <c r="A138" s="129"/>
      <c r="B138" s="130" t="s">
        <v>447</v>
      </c>
      <c r="C138" s="129" t="s">
        <v>448</v>
      </c>
      <c r="D138" s="54">
        <v>0</v>
      </c>
      <c r="E138" s="66">
        <v>1</v>
      </c>
      <c r="F138" s="66">
        <v>1</v>
      </c>
      <c r="G138" s="66">
        <v>1</v>
      </c>
    </row>
    <row r="139" spans="1:7" ht="11.1" customHeight="1">
      <c r="B139" s="68"/>
      <c r="C139" s="69"/>
      <c r="D139" s="45"/>
      <c r="E139" s="50"/>
      <c r="F139" s="50"/>
      <c r="G139" s="45"/>
    </row>
    <row r="140" spans="1:7" ht="14.85" customHeight="1">
      <c r="B140" s="70">
        <v>45</v>
      </c>
      <c r="C140" s="69" t="s">
        <v>381</v>
      </c>
      <c r="D140" s="45"/>
      <c r="E140" s="50"/>
      <c r="F140" s="71"/>
      <c r="G140" s="45"/>
    </row>
    <row r="141" spans="1:7" ht="14.85" customHeight="1">
      <c r="B141" s="68" t="s">
        <v>74</v>
      </c>
      <c r="C141" s="69" t="s">
        <v>14</v>
      </c>
      <c r="D141" s="180">
        <v>2975</v>
      </c>
      <c r="E141" s="178">
        <v>3452</v>
      </c>
      <c r="F141" s="178">
        <v>3452</v>
      </c>
      <c r="G141" s="28">
        <v>2102</v>
      </c>
    </row>
    <row r="142" spans="1:7" ht="14.85" customHeight="1">
      <c r="B142" s="68" t="s">
        <v>282</v>
      </c>
      <c r="C142" s="53" t="s">
        <v>255</v>
      </c>
      <c r="D142" s="180">
        <v>198</v>
      </c>
      <c r="E142" s="178">
        <v>648</v>
      </c>
      <c r="F142" s="178">
        <v>648</v>
      </c>
      <c r="G142" s="28">
        <v>1080</v>
      </c>
    </row>
    <row r="143" spans="1:7" s="5" customFormat="1" ht="14.65" customHeight="1">
      <c r="A143" s="129"/>
      <c r="B143" s="130" t="s">
        <v>439</v>
      </c>
      <c r="C143" s="129" t="s">
        <v>422</v>
      </c>
      <c r="D143" s="54">
        <v>0</v>
      </c>
      <c r="E143" s="66">
        <v>1</v>
      </c>
      <c r="F143" s="66">
        <v>1</v>
      </c>
      <c r="G143" s="66">
        <v>105</v>
      </c>
    </row>
    <row r="144" spans="1:7" s="5" customFormat="1" ht="14.65" customHeight="1">
      <c r="A144" s="129"/>
      <c r="B144" s="130" t="s">
        <v>440</v>
      </c>
      <c r="C144" s="129" t="s">
        <v>423</v>
      </c>
      <c r="D144" s="54">
        <v>0</v>
      </c>
      <c r="E144" s="66">
        <v>1</v>
      </c>
      <c r="F144" s="66">
        <v>1</v>
      </c>
      <c r="G144" s="66">
        <v>1679</v>
      </c>
    </row>
    <row r="145" spans="1:7" ht="14.85" customHeight="1">
      <c r="B145" s="68" t="s">
        <v>75</v>
      </c>
      <c r="C145" s="129" t="s">
        <v>428</v>
      </c>
      <c r="D145" s="66">
        <v>44</v>
      </c>
      <c r="E145" s="85">
        <v>44</v>
      </c>
      <c r="F145" s="85">
        <v>44</v>
      </c>
      <c r="G145" s="44">
        <v>44</v>
      </c>
    </row>
    <row r="146" spans="1:7" ht="14.85" customHeight="1">
      <c r="B146" s="68" t="s">
        <v>536</v>
      </c>
      <c r="C146" s="52" t="s">
        <v>17</v>
      </c>
      <c r="D146" s="55">
        <v>0</v>
      </c>
      <c r="E146" s="55">
        <v>0</v>
      </c>
      <c r="F146" s="55">
        <v>0</v>
      </c>
      <c r="G146" s="44">
        <v>60</v>
      </c>
    </row>
    <row r="147" spans="1:7" ht="14.85" customHeight="1">
      <c r="B147" s="68" t="s">
        <v>537</v>
      </c>
      <c r="C147" s="129" t="s">
        <v>448</v>
      </c>
      <c r="D147" s="54">
        <v>0</v>
      </c>
      <c r="E147" s="54">
        <v>0</v>
      </c>
      <c r="F147" s="54">
        <v>0</v>
      </c>
      <c r="G147" s="66">
        <v>54</v>
      </c>
    </row>
    <row r="148" spans="1:7" ht="14.85" customHeight="1">
      <c r="A148" s="25" t="s">
        <v>6</v>
      </c>
      <c r="B148" s="51">
        <v>45</v>
      </c>
      <c r="C148" s="52" t="s">
        <v>381</v>
      </c>
      <c r="D148" s="60">
        <f>SUM(D141:D147)</f>
        <v>3217</v>
      </c>
      <c r="E148" s="60">
        <f t="shared" ref="E148:F148" si="19">SUM(E141:E147)</f>
        <v>4146</v>
      </c>
      <c r="F148" s="60">
        <f t="shared" si="19"/>
        <v>4146</v>
      </c>
      <c r="G148" s="60">
        <v>5124</v>
      </c>
    </row>
    <row r="149" spans="1:7" ht="11.1" customHeight="1">
      <c r="A149" s="25"/>
      <c r="B149" s="51"/>
      <c r="C149" s="52"/>
      <c r="D149" s="66"/>
      <c r="E149" s="66"/>
      <c r="F149" s="66"/>
      <c r="G149" s="44"/>
    </row>
    <row r="150" spans="1:7" ht="14.1" customHeight="1">
      <c r="A150" s="25"/>
      <c r="B150" s="51">
        <v>47</v>
      </c>
      <c r="C150" s="52" t="s">
        <v>383</v>
      </c>
      <c r="D150" s="45"/>
      <c r="E150" s="50"/>
      <c r="F150" s="50"/>
      <c r="G150" s="45"/>
    </row>
    <row r="151" spans="1:7" ht="14.1" customHeight="1">
      <c r="A151" s="25"/>
      <c r="B151" s="59" t="s">
        <v>76</v>
      </c>
      <c r="C151" s="52" t="s">
        <v>14</v>
      </c>
      <c r="D151" s="66">
        <f>4618</f>
        <v>4618</v>
      </c>
      <c r="E151" s="85">
        <v>5285</v>
      </c>
      <c r="F151" s="85">
        <v>5285</v>
      </c>
      <c r="G151" s="44">
        <v>2397</v>
      </c>
    </row>
    <row r="152" spans="1:7" ht="14.1" customHeight="1">
      <c r="A152" s="25"/>
      <c r="B152" s="59" t="s">
        <v>259</v>
      </c>
      <c r="C152" s="52" t="s">
        <v>255</v>
      </c>
      <c r="D152" s="66">
        <v>326</v>
      </c>
      <c r="E152" s="85">
        <v>1115</v>
      </c>
      <c r="F152" s="85">
        <v>1115</v>
      </c>
      <c r="G152" s="44">
        <v>1673</v>
      </c>
    </row>
    <row r="153" spans="1:7" s="5" customFormat="1" ht="14.1" customHeight="1">
      <c r="A153" s="129"/>
      <c r="B153" s="130" t="s">
        <v>441</v>
      </c>
      <c r="C153" s="129" t="s">
        <v>422</v>
      </c>
      <c r="D153" s="54">
        <v>0</v>
      </c>
      <c r="E153" s="66">
        <v>1</v>
      </c>
      <c r="F153" s="66">
        <v>1</v>
      </c>
      <c r="G153" s="66">
        <v>120</v>
      </c>
    </row>
    <row r="154" spans="1:7" s="5" customFormat="1" ht="14.1" customHeight="1">
      <c r="A154" s="129"/>
      <c r="B154" s="130" t="s">
        <v>442</v>
      </c>
      <c r="C154" s="129" t="s">
        <v>423</v>
      </c>
      <c r="D154" s="54">
        <v>0</v>
      </c>
      <c r="E154" s="66">
        <v>1</v>
      </c>
      <c r="F154" s="66">
        <v>1</v>
      </c>
      <c r="G154" s="66">
        <v>1929</v>
      </c>
    </row>
    <row r="155" spans="1:7" ht="14.1" customHeight="1">
      <c r="A155" s="25"/>
      <c r="B155" s="59" t="s">
        <v>77</v>
      </c>
      <c r="C155" s="129" t="s">
        <v>428</v>
      </c>
      <c r="D155" s="66">
        <v>43</v>
      </c>
      <c r="E155" s="85">
        <v>43</v>
      </c>
      <c r="F155" s="85">
        <v>43</v>
      </c>
      <c r="G155" s="44">
        <v>43</v>
      </c>
    </row>
    <row r="156" spans="1:7" ht="14.1" customHeight="1">
      <c r="B156" s="68" t="s">
        <v>538</v>
      </c>
      <c r="C156" s="52" t="s">
        <v>17</v>
      </c>
      <c r="D156" s="55">
        <v>0</v>
      </c>
      <c r="E156" s="55">
        <v>0</v>
      </c>
      <c r="F156" s="55">
        <v>0</v>
      </c>
      <c r="G156" s="44">
        <v>60</v>
      </c>
    </row>
    <row r="157" spans="1:7" ht="14.1" customHeight="1">
      <c r="B157" s="68" t="s">
        <v>539</v>
      </c>
      <c r="C157" s="129" t="s">
        <v>448</v>
      </c>
      <c r="D157" s="47">
        <v>0</v>
      </c>
      <c r="E157" s="47">
        <v>0</v>
      </c>
      <c r="F157" s="47">
        <v>0</v>
      </c>
      <c r="G157" s="67">
        <v>54</v>
      </c>
    </row>
    <row r="158" spans="1:7" ht="14.1" customHeight="1">
      <c r="A158" s="25" t="s">
        <v>6</v>
      </c>
      <c r="B158" s="51">
        <v>47</v>
      </c>
      <c r="C158" s="52" t="s">
        <v>383</v>
      </c>
      <c r="D158" s="67">
        <f>SUM(D151:D157)</f>
        <v>4987</v>
      </c>
      <c r="E158" s="67">
        <f t="shared" ref="E158:F158" si="20">SUM(E151:E157)</f>
        <v>6445</v>
      </c>
      <c r="F158" s="67">
        <f t="shared" si="20"/>
        <v>6445</v>
      </c>
      <c r="G158" s="67">
        <v>6276</v>
      </c>
    </row>
    <row r="159" spans="1:7" ht="11.1" customHeight="1">
      <c r="A159" s="25"/>
      <c r="B159" s="51"/>
      <c r="C159" s="52"/>
      <c r="D159" s="66"/>
      <c r="E159" s="66"/>
      <c r="F159" s="66"/>
      <c r="G159" s="44"/>
    </row>
    <row r="160" spans="1:7" ht="14.85" customHeight="1">
      <c r="A160" s="25"/>
      <c r="B160" s="51">
        <v>49</v>
      </c>
      <c r="C160" s="52" t="s">
        <v>385</v>
      </c>
      <c r="D160" s="66"/>
      <c r="E160" s="66"/>
      <c r="F160" s="66"/>
      <c r="G160" s="44"/>
    </row>
    <row r="161" spans="1:7" ht="14.85" customHeight="1">
      <c r="A161" s="25"/>
      <c r="B161" s="59" t="s">
        <v>386</v>
      </c>
      <c r="C161" s="52" t="s">
        <v>14</v>
      </c>
      <c r="D161" s="54">
        <v>0</v>
      </c>
      <c r="E161" s="66">
        <v>1923</v>
      </c>
      <c r="F161" s="66">
        <v>1923</v>
      </c>
      <c r="G161" s="44">
        <v>1132</v>
      </c>
    </row>
    <row r="162" spans="1:7" ht="14.85" customHeight="1">
      <c r="A162" s="25"/>
      <c r="B162" s="59" t="s">
        <v>387</v>
      </c>
      <c r="C162" s="52" t="s">
        <v>255</v>
      </c>
      <c r="D162" s="54">
        <v>0</v>
      </c>
      <c r="E162" s="66">
        <v>990</v>
      </c>
      <c r="F162" s="66">
        <v>990</v>
      </c>
      <c r="G162" s="44">
        <v>1548</v>
      </c>
    </row>
    <row r="163" spans="1:7" s="5" customFormat="1" ht="14.65" customHeight="1">
      <c r="A163" s="129"/>
      <c r="B163" s="130" t="s">
        <v>435</v>
      </c>
      <c r="C163" s="129" t="s">
        <v>422</v>
      </c>
      <c r="D163" s="54">
        <v>0</v>
      </c>
      <c r="E163" s="66">
        <v>1</v>
      </c>
      <c r="F163" s="66">
        <v>1</v>
      </c>
      <c r="G163" s="66">
        <v>57</v>
      </c>
    </row>
    <row r="164" spans="1:7" s="5" customFormat="1" ht="14.65" customHeight="1">
      <c r="A164" s="129"/>
      <c r="B164" s="130" t="s">
        <v>436</v>
      </c>
      <c r="C164" s="129" t="s">
        <v>423</v>
      </c>
      <c r="D164" s="54">
        <v>0</v>
      </c>
      <c r="E164" s="66">
        <v>1</v>
      </c>
      <c r="F164" s="66">
        <v>1</v>
      </c>
      <c r="G164" s="66">
        <v>907</v>
      </c>
    </row>
    <row r="165" spans="1:7" ht="14.85" customHeight="1">
      <c r="A165" s="25"/>
      <c r="B165" s="59" t="s">
        <v>388</v>
      </c>
      <c r="C165" s="129" t="s">
        <v>428</v>
      </c>
      <c r="D165" s="54">
        <v>0</v>
      </c>
      <c r="E165" s="66">
        <v>1</v>
      </c>
      <c r="F165" s="66">
        <v>1</v>
      </c>
      <c r="G165" s="44">
        <v>1</v>
      </c>
    </row>
    <row r="166" spans="1:7" ht="14.85" customHeight="1">
      <c r="B166" s="68" t="s">
        <v>538</v>
      </c>
      <c r="C166" s="52" t="s">
        <v>17</v>
      </c>
      <c r="D166" s="55">
        <v>0</v>
      </c>
      <c r="E166" s="55">
        <v>0</v>
      </c>
      <c r="F166" s="55">
        <v>0</v>
      </c>
      <c r="G166" s="44">
        <v>60</v>
      </c>
    </row>
    <row r="167" spans="1:7" ht="14.85" customHeight="1">
      <c r="B167" s="68" t="s">
        <v>539</v>
      </c>
      <c r="C167" s="129" t="s">
        <v>448</v>
      </c>
      <c r="D167" s="54">
        <v>0</v>
      </c>
      <c r="E167" s="54">
        <v>0</v>
      </c>
      <c r="F167" s="54">
        <v>0</v>
      </c>
      <c r="G167" s="66">
        <v>54</v>
      </c>
    </row>
    <row r="168" spans="1:7" ht="14.85" customHeight="1">
      <c r="A168" s="25" t="s">
        <v>6</v>
      </c>
      <c r="B168" s="51">
        <v>49</v>
      </c>
      <c r="C168" s="52" t="s">
        <v>385</v>
      </c>
      <c r="D168" s="48">
        <f>SUM(D161:D167)</f>
        <v>0</v>
      </c>
      <c r="E168" s="60">
        <f t="shared" ref="E168:F168" si="21">SUM(E161:E167)</f>
        <v>2916</v>
      </c>
      <c r="F168" s="60">
        <f t="shared" si="21"/>
        <v>2916</v>
      </c>
      <c r="G168" s="60">
        <v>3759</v>
      </c>
    </row>
    <row r="169" spans="1:7" ht="14.85" customHeight="1">
      <c r="A169" s="25" t="s">
        <v>6</v>
      </c>
      <c r="B169" s="51">
        <v>60</v>
      </c>
      <c r="C169" s="52" t="s">
        <v>12</v>
      </c>
      <c r="D169" s="44">
        <f t="shared" ref="D169:F169" si="22">SUM(D131:D138)+D148+D158+D168</f>
        <v>40594</v>
      </c>
      <c r="E169" s="44">
        <f t="shared" si="22"/>
        <v>50525</v>
      </c>
      <c r="F169" s="44">
        <f t="shared" si="22"/>
        <v>50525</v>
      </c>
      <c r="G169" s="44">
        <v>55037</v>
      </c>
    </row>
    <row r="170" spans="1:7" s="149" customFormat="1" ht="14.85" customHeight="1">
      <c r="A170" s="118" t="s">
        <v>6</v>
      </c>
      <c r="B170" s="119">
        <v>2.0009999999999999</v>
      </c>
      <c r="C170" s="120" t="s">
        <v>11</v>
      </c>
      <c r="D170" s="58">
        <f t="shared" ref="D170:F170" si="23">D169</f>
        <v>40594</v>
      </c>
      <c r="E170" s="60">
        <f t="shared" si="23"/>
        <v>50525</v>
      </c>
      <c r="F170" s="58">
        <f t="shared" si="23"/>
        <v>50525</v>
      </c>
      <c r="G170" s="60">
        <v>55037</v>
      </c>
    </row>
    <row r="171" spans="1:7">
      <c r="A171" s="25"/>
      <c r="B171" s="73"/>
      <c r="C171" s="43"/>
      <c r="D171" s="45"/>
      <c r="E171" s="45"/>
      <c r="F171" s="45"/>
      <c r="G171" s="45"/>
    </row>
    <row r="172" spans="1:7">
      <c r="A172" s="25"/>
      <c r="B172" s="46">
        <v>2.2770000000000001</v>
      </c>
      <c r="C172" s="43" t="s">
        <v>19</v>
      </c>
      <c r="D172" s="45"/>
      <c r="E172" s="45"/>
      <c r="F172" s="45"/>
      <c r="G172" s="45"/>
    </row>
    <row r="173" spans="1:7">
      <c r="A173" s="25"/>
      <c r="B173" s="83">
        <v>51</v>
      </c>
      <c r="C173" s="52" t="s">
        <v>518</v>
      </c>
      <c r="D173" s="45"/>
      <c r="E173" s="45"/>
      <c r="F173" s="45"/>
      <c r="G173" s="45"/>
    </row>
    <row r="174" spans="1:7" ht="25.5">
      <c r="A174" s="25"/>
      <c r="B174" s="51">
        <v>75</v>
      </c>
      <c r="C174" s="79" t="s">
        <v>544</v>
      </c>
      <c r="D174" s="45"/>
      <c r="E174" s="45"/>
      <c r="F174" s="45"/>
      <c r="G174" s="45"/>
    </row>
    <row r="175" spans="1:7">
      <c r="A175" s="25" t="s">
        <v>419</v>
      </c>
      <c r="B175" s="82" t="s">
        <v>156</v>
      </c>
      <c r="C175" s="81" t="s">
        <v>457</v>
      </c>
      <c r="D175" s="66">
        <v>1784</v>
      </c>
      <c r="E175" s="66">
        <v>1500</v>
      </c>
      <c r="F175" s="66">
        <v>1500</v>
      </c>
      <c r="G175" s="44">
        <v>1000</v>
      </c>
    </row>
    <row r="176" spans="1:7" ht="25.5">
      <c r="A176" s="25"/>
      <c r="B176" s="82" t="s">
        <v>486</v>
      </c>
      <c r="C176" s="81" t="s">
        <v>264</v>
      </c>
      <c r="D176" s="54">
        <v>0</v>
      </c>
      <c r="E176" s="66">
        <v>150</v>
      </c>
      <c r="F176" s="66">
        <v>150</v>
      </c>
      <c r="G176" s="66">
        <v>100</v>
      </c>
    </row>
    <row r="177" spans="1:7" ht="25.5">
      <c r="A177" s="25" t="s">
        <v>6</v>
      </c>
      <c r="B177" s="51">
        <v>75</v>
      </c>
      <c r="C177" s="79" t="s">
        <v>545</v>
      </c>
      <c r="D177" s="60">
        <f t="shared" ref="D177:F177" si="24">SUM(D175:D176)</f>
        <v>1784</v>
      </c>
      <c r="E177" s="60">
        <f t="shared" si="24"/>
        <v>1650</v>
      </c>
      <c r="F177" s="60">
        <f t="shared" si="24"/>
        <v>1650</v>
      </c>
      <c r="G177" s="60">
        <v>1100</v>
      </c>
    </row>
    <row r="178" spans="1:7">
      <c r="A178" s="25"/>
      <c r="B178" s="82"/>
      <c r="C178" s="79"/>
      <c r="D178" s="45"/>
      <c r="E178" s="45"/>
      <c r="F178" s="45"/>
      <c r="G178" s="45"/>
    </row>
    <row r="179" spans="1:7" ht="27.95" customHeight="1">
      <c r="A179" s="25"/>
      <c r="B179" s="51">
        <v>76</v>
      </c>
      <c r="C179" s="79" t="s">
        <v>337</v>
      </c>
      <c r="D179" s="45"/>
      <c r="E179" s="45"/>
      <c r="F179" s="45"/>
      <c r="G179" s="45"/>
    </row>
    <row r="180" spans="1:7">
      <c r="A180" s="25"/>
      <c r="B180" s="51" t="s">
        <v>166</v>
      </c>
      <c r="C180" s="81" t="s">
        <v>457</v>
      </c>
      <c r="D180" s="66">
        <v>92544</v>
      </c>
      <c r="E180" s="66">
        <v>130000</v>
      </c>
      <c r="F180" s="66">
        <v>130000</v>
      </c>
      <c r="G180" s="44">
        <v>100000</v>
      </c>
    </row>
    <row r="181" spans="1:7" s="88" customFormat="1" ht="25.5">
      <c r="A181" s="25"/>
      <c r="B181" s="51" t="s">
        <v>213</v>
      </c>
      <c r="C181" s="81" t="s">
        <v>214</v>
      </c>
      <c r="D181" s="67">
        <v>8000</v>
      </c>
      <c r="E181" s="67">
        <v>10000</v>
      </c>
      <c r="F181" s="67">
        <v>10000</v>
      </c>
      <c r="G181" s="67">
        <v>10000</v>
      </c>
    </row>
    <row r="182" spans="1:7" ht="27.95" customHeight="1">
      <c r="A182" s="25" t="s">
        <v>6</v>
      </c>
      <c r="B182" s="51">
        <v>76</v>
      </c>
      <c r="C182" s="79" t="s">
        <v>337</v>
      </c>
      <c r="D182" s="67">
        <f t="shared" ref="D182:F182" si="25">SUM(D180:D181)</f>
        <v>100544</v>
      </c>
      <c r="E182" s="67">
        <f t="shared" si="25"/>
        <v>140000</v>
      </c>
      <c r="F182" s="67">
        <f t="shared" si="25"/>
        <v>140000</v>
      </c>
      <c r="G182" s="72">
        <v>110000</v>
      </c>
    </row>
    <row r="183" spans="1:7">
      <c r="A183" s="25"/>
      <c r="B183" s="51"/>
      <c r="C183" s="79"/>
      <c r="D183" s="45"/>
      <c r="E183" s="45"/>
      <c r="F183" s="45"/>
      <c r="G183" s="45"/>
    </row>
    <row r="184" spans="1:7" ht="27.95" customHeight="1">
      <c r="A184" s="25"/>
      <c r="B184" s="51">
        <v>77</v>
      </c>
      <c r="C184" s="79" t="s">
        <v>264</v>
      </c>
      <c r="D184" s="45"/>
      <c r="E184" s="45"/>
      <c r="F184" s="45"/>
      <c r="G184" s="45"/>
    </row>
    <row r="185" spans="1:7">
      <c r="A185" s="25"/>
      <c r="B185" s="51" t="s">
        <v>265</v>
      </c>
      <c r="C185" s="79" t="s">
        <v>521</v>
      </c>
      <c r="D185" s="66">
        <v>120</v>
      </c>
      <c r="E185" s="54">
        <v>0</v>
      </c>
      <c r="F185" s="54">
        <v>0</v>
      </c>
      <c r="G185" s="54">
        <v>0</v>
      </c>
    </row>
    <row r="186" spans="1:7" ht="27.95" customHeight="1">
      <c r="A186" s="25" t="s">
        <v>6</v>
      </c>
      <c r="B186" s="51">
        <v>77</v>
      </c>
      <c r="C186" s="79" t="s">
        <v>264</v>
      </c>
      <c r="D186" s="60">
        <f t="shared" ref="D186:F186" si="26">SUM(D185)</f>
        <v>120</v>
      </c>
      <c r="E186" s="48">
        <f t="shared" si="26"/>
        <v>0</v>
      </c>
      <c r="F186" s="48">
        <f t="shared" si="26"/>
        <v>0</v>
      </c>
      <c r="G186" s="48">
        <v>0</v>
      </c>
    </row>
    <row r="187" spans="1:7">
      <c r="A187" s="25" t="s">
        <v>6</v>
      </c>
      <c r="B187" s="83">
        <v>51</v>
      </c>
      <c r="C187" s="52" t="s">
        <v>518</v>
      </c>
      <c r="D187" s="60">
        <f t="shared" ref="D187:F187" si="27">D177+D182+D186</f>
        <v>102448</v>
      </c>
      <c r="E187" s="60">
        <f t="shared" si="27"/>
        <v>141650</v>
      </c>
      <c r="F187" s="60">
        <f t="shared" si="27"/>
        <v>141650</v>
      </c>
      <c r="G187" s="58">
        <v>111100</v>
      </c>
    </row>
    <row r="188" spans="1:7">
      <c r="A188" s="25"/>
      <c r="B188" s="83"/>
      <c r="C188" s="52"/>
      <c r="D188" s="45"/>
      <c r="E188" s="45"/>
      <c r="F188" s="45"/>
      <c r="G188" s="45"/>
    </row>
    <row r="189" spans="1:7">
      <c r="A189" s="25"/>
      <c r="B189" s="87">
        <v>52</v>
      </c>
      <c r="C189" s="75" t="s">
        <v>234</v>
      </c>
      <c r="D189" s="45"/>
      <c r="E189" s="45"/>
      <c r="F189" s="45"/>
      <c r="G189" s="45"/>
    </row>
    <row r="190" spans="1:7">
      <c r="A190" s="25"/>
      <c r="B190" s="87" t="s">
        <v>502</v>
      </c>
      <c r="C190" s="75" t="s">
        <v>468</v>
      </c>
      <c r="D190" s="54">
        <v>0</v>
      </c>
      <c r="E190" s="66">
        <v>8000</v>
      </c>
      <c r="F190" s="66">
        <v>8000</v>
      </c>
      <c r="G190" s="54">
        <v>0</v>
      </c>
    </row>
    <row r="191" spans="1:7">
      <c r="A191" s="25"/>
      <c r="B191" s="90" t="s">
        <v>235</v>
      </c>
      <c r="C191" s="77" t="s">
        <v>236</v>
      </c>
      <c r="D191" s="66">
        <v>3900</v>
      </c>
      <c r="E191" s="54">
        <v>0</v>
      </c>
      <c r="F191" s="54">
        <v>0</v>
      </c>
      <c r="G191" s="54">
        <v>0</v>
      </c>
    </row>
    <row r="192" spans="1:7">
      <c r="A192" s="25" t="s">
        <v>6</v>
      </c>
      <c r="B192" s="87">
        <v>52</v>
      </c>
      <c r="C192" s="75" t="s">
        <v>234</v>
      </c>
      <c r="D192" s="60">
        <f t="shared" ref="D192:F192" si="28">SUM(D190:D191)</f>
        <v>3900</v>
      </c>
      <c r="E192" s="60">
        <f t="shared" si="28"/>
        <v>8000</v>
      </c>
      <c r="F192" s="60">
        <f t="shared" si="28"/>
        <v>8000</v>
      </c>
      <c r="G192" s="48">
        <v>0</v>
      </c>
    </row>
    <row r="193" spans="1:7">
      <c r="A193" s="25" t="s">
        <v>6</v>
      </c>
      <c r="B193" s="46">
        <v>2.2770000000000001</v>
      </c>
      <c r="C193" s="43" t="s">
        <v>19</v>
      </c>
      <c r="D193" s="60">
        <f>D192+D187</f>
        <v>106348</v>
      </c>
      <c r="E193" s="60">
        <f t="shared" ref="E193:F193" si="29">E192+E187</f>
        <v>149650</v>
      </c>
      <c r="F193" s="60">
        <f t="shared" si="29"/>
        <v>149650</v>
      </c>
      <c r="G193" s="60">
        <v>111100</v>
      </c>
    </row>
    <row r="194" spans="1:7">
      <c r="A194" s="25"/>
      <c r="B194" s="73"/>
      <c r="C194" s="43"/>
      <c r="D194" s="45"/>
      <c r="E194" s="45"/>
      <c r="F194" s="45"/>
      <c r="G194" s="45"/>
    </row>
    <row r="195" spans="1:7" ht="17.25" customHeight="1">
      <c r="A195" s="25"/>
      <c r="B195" s="46">
        <v>2.794</v>
      </c>
      <c r="C195" s="43" t="s">
        <v>515</v>
      </c>
      <c r="D195" s="50" t="s">
        <v>560</v>
      </c>
      <c r="E195" s="50"/>
      <c r="F195" s="50"/>
      <c r="G195" s="71"/>
    </row>
    <row r="196" spans="1:7" ht="14.85" customHeight="1">
      <c r="B196" s="70">
        <v>62</v>
      </c>
      <c r="C196" s="69" t="s">
        <v>125</v>
      </c>
      <c r="D196" s="71"/>
      <c r="E196" s="71"/>
      <c r="F196" s="71"/>
      <c r="G196" s="50"/>
    </row>
    <row r="197" spans="1:7" ht="14.85" customHeight="1">
      <c r="A197" s="25"/>
      <c r="B197" s="59" t="s">
        <v>27</v>
      </c>
      <c r="C197" s="53" t="s">
        <v>18</v>
      </c>
      <c r="D197" s="44">
        <v>194346</v>
      </c>
      <c r="E197" s="54">
        <v>0</v>
      </c>
      <c r="F197" s="54">
        <v>0</v>
      </c>
      <c r="G197" s="54">
        <v>0</v>
      </c>
    </row>
    <row r="198" spans="1:7" ht="14.85" customHeight="1">
      <c r="A198" s="25"/>
      <c r="B198" s="59" t="s">
        <v>179</v>
      </c>
      <c r="C198" s="53" t="s">
        <v>180</v>
      </c>
      <c r="D198" s="66">
        <v>47074</v>
      </c>
      <c r="E198" s="54">
        <v>0</v>
      </c>
      <c r="F198" s="54">
        <v>0</v>
      </c>
      <c r="G198" s="54">
        <v>0</v>
      </c>
    </row>
    <row r="199" spans="1:7" ht="14.85" customHeight="1">
      <c r="A199" s="25" t="s">
        <v>6</v>
      </c>
      <c r="B199" s="51">
        <v>62</v>
      </c>
      <c r="C199" s="69" t="s">
        <v>125</v>
      </c>
      <c r="D199" s="58">
        <f>SUM(D197:D198)</f>
        <v>241420</v>
      </c>
      <c r="E199" s="48">
        <f t="shared" ref="E199:F199" si="30">SUM(E197:E198)</f>
        <v>0</v>
      </c>
      <c r="F199" s="48">
        <f t="shared" si="30"/>
        <v>0</v>
      </c>
      <c r="G199" s="48">
        <v>0</v>
      </c>
    </row>
    <row r="200" spans="1:7" ht="14.85" customHeight="1">
      <c r="A200" s="25"/>
      <c r="B200" s="51"/>
      <c r="C200" s="69"/>
      <c r="D200" s="44"/>
      <c r="E200" s="44"/>
      <c r="F200" s="44"/>
      <c r="G200" s="66"/>
    </row>
    <row r="201" spans="1:7" ht="15" customHeight="1">
      <c r="A201" s="25"/>
      <c r="B201" s="51">
        <v>63</v>
      </c>
      <c r="C201" s="69" t="s">
        <v>459</v>
      </c>
      <c r="D201" s="44"/>
      <c r="E201" s="44"/>
      <c r="F201" s="44"/>
      <c r="G201" s="66"/>
    </row>
    <row r="202" spans="1:7" ht="14.85" customHeight="1">
      <c r="A202" s="25"/>
      <c r="B202" s="51" t="s">
        <v>458</v>
      </c>
      <c r="C202" s="69" t="s">
        <v>443</v>
      </c>
      <c r="D202" s="54">
        <v>0</v>
      </c>
      <c r="E202" s="66">
        <v>60000</v>
      </c>
      <c r="F202" s="66">
        <v>60000</v>
      </c>
      <c r="G202" s="66">
        <v>130000</v>
      </c>
    </row>
    <row r="203" spans="1:7" ht="14.85" customHeight="1">
      <c r="A203" s="25"/>
      <c r="B203" s="51" t="s">
        <v>524</v>
      </c>
      <c r="C203" s="172" t="s">
        <v>525</v>
      </c>
      <c r="D203" s="54">
        <v>0</v>
      </c>
      <c r="E203" s="54">
        <v>0</v>
      </c>
      <c r="F203" s="66">
        <v>2500</v>
      </c>
      <c r="G203" s="54">
        <v>0</v>
      </c>
    </row>
    <row r="204" spans="1:7" ht="15" customHeight="1">
      <c r="A204" s="25" t="s">
        <v>6</v>
      </c>
      <c r="B204" s="51">
        <v>63</v>
      </c>
      <c r="C204" s="69" t="s">
        <v>459</v>
      </c>
      <c r="D204" s="48">
        <f>SUM(D202:D203)</f>
        <v>0</v>
      </c>
      <c r="E204" s="60">
        <f>SUM(E202:E203)</f>
        <v>60000</v>
      </c>
      <c r="F204" s="60">
        <f t="shared" ref="F204" si="31">SUM(F202:F203)</f>
        <v>62500</v>
      </c>
      <c r="G204" s="60">
        <v>130000</v>
      </c>
    </row>
    <row r="205" spans="1:7" ht="14.85" customHeight="1">
      <c r="A205" s="25"/>
      <c r="B205" s="51"/>
      <c r="C205" s="69"/>
      <c r="D205" s="44"/>
      <c r="E205" s="44"/>
      <c r="F205" s="44"/>
      <c r="G205" s="66"/>
    </row>
    <row r="206" spans="1:7" ht="14.85" customHeight="1">
      <c r="A206" s="25"/>
      <c r="B206" s="51">
        <v>64</v>
      </c>
      <c r="C206" s="53" t="s">
        <v>463</v>
      </c>
      <c r="D206" s="44"/>
      <c r="E206" s="44"/>
      <c r="F206" s="44"/>
      <c r="G206" s="66"/>
    </row>
    <row r="207" spans="1:7" ht="14.85" customHeight="1">
      <c r="A207" s="25"/>
      <c r="B207" s="51" t="s">
        <v>462</v>
      </c>
      <c r="C207" s="69" t="s">
        <v>443</v>
      </c>
      <c r="D207" s="54">
        <v>0</v>
      </c>
      <c r="E207" s="66">
        <v>50000</v>
      </c>
      <c r="F207" s="66">
        <v>50000</v>
      </c>
      <c r="G207" s="66">
        <v>40000</v>
      </c>
    </row>
    <row r="208" spans="1:7" ht="14.85" customHeight="1">
      <c r="A208" s="25" t="s">
        <v>6</v>
      </c>
      <c r="B208" s="51">
        <v>64</v>
      </c>
      <c r="C208" s="53" t="s">
        <v>463</v>
      </c>
      <c r="D208" s="48">
        <f t="shared" ref="D208:F208" si="32">SUM(D207)</f>
        <v>0</v>
      </c>
      <c r="E208" s="60">
        <f t="shared" si="32"/>
        <v>50000</v>
      </c>
      <c r="F208" s="60">
        <f t="shared" si="32"/>
        <v>50000</v>
      </c>
      <c r="G208" s="58">
        <v>40000</v>
      </c>
    </row>
    <row r="209" spans="1:7" s="149" customFormat="1">
      <c r="A209" s="118" t="s">
        <v>6</v>
      </c>
      <c r="B209" s="119">
        <v>2.794</v>
      </c>
      <c r="C209" s="120" t="s">
        <v>515</v>
      </c>
      <c r="D209" s="72">
        <f t="shared" ref="D209" si="33">D199+D204+D208</f>
        <v>241420</v>
      </c>
      <c r="E209" s="72">
        <f>E199+E204+E208</f>
        <v>110000</v>
      </c>
      <c r="F209" s="72">
        <f t="shared" ref="F209" si="34">F199+F204+F208</f>
        <v>112500</v>
      </c>
      <c r="G209" s="72">
        <v>170000</v>
      </c>
    </row>
    <row r="210" spans="1:7">
      <c r="A210" s="25"/>
      <c r="B210" s="46"/>
      <c r="C210" s="43"/>
      <c r="D210" s="44"/>
      <c r="E210" s="44"/>
      <c r="F210" s="44"/>
      <c r="G210" s="44"/>
    </row>
    <row r="211" spans="1:7">
      <c r="A211" s="25"/>
      <c r="B211" s="46">
        <v>2.7959999999999998</v>
      </c>
      <c r="C211" s="43" t="s">
        <v>88</v>
      </c>
      <c r="D211" s="44"/>
      <c r="E211" s="44"/>
      <c r="F211" s="44"/>
      <c r="G211" s="44"/>
    </row>
    <row r="212" spans="1:7" ht="28.5" customHeight="1">
      <c r="A212" s="25"/>
      <c r="B212" s="51">
        <v>71</v>
      </c>
      <c r="C212" s="52" t="s">
        <v>163</v>
      </c>
      <c r="D212" s="44"/>
      <c r="E212" s="66"/>
      <c r="F212" s="44"/>
      <c r="G212" s="66"/>
    </row>
    <row r="213" spans="1:7" ht="28.15" customHeight="1">
      <c r="B213" s="70">
        <v>72</v>
      </c>
      <c r="C213" s="69" t="s">
        <v>164</v>
      </c>
      <c r="D213" s="45"/>
      <c r="E213" s="63"/>
      <c r="F213" s="45"/>
      <c r="G213" s="63"/>
    </row>
    <row r="214" spans="1:7">
      <c r="B214" s="68" t="s">
        <v>464</v>
      </c>
      <c r="C214" s="69" t="s">
        <v>443</v>
      </c>
      <c r="D214" s="54">
        <v>0</v>
      </c>
      <c r="E214" s="66">
        <v>400000</v>
      </c>
      <c r="F214" s="66">
        <v>400000</v>
      </c>
      <c r="G214" s="66">
        <v>300000</v>
      </c>
    </row>
    <row r="215" spans="1:7" ht="13.9" customHeight="1">
      <c r="B215" s="68" t="s">
        <v>115</v>
      </c>
      <c r="C215" s="56" t="s">
        <v>18</v>
      </c>
      <c r="D215" s="66">
        <v>154850</v>
      </c>
      <c r="E215" s="54">
        <v>0</v>
      </c>
      <c r="F215" s="54">
        <v>0</v>
      </c>
      <c r="G215" s="54">
        <v>0</v>
      </c>
    </row>
    <row r="216" spans="1:7" ht="28.15" customHeight="1">
      <c r="A216" s="25" t="s">
        <v>6</v>
      </c>
      <c r="B216" s="51">
        <v>71</v>
      </c>
      <c r="C216" s="52" t="s">
        <v>164</v>
      </c>
      <c r="D216" s="60">
        <f t="shared" ref="D216:F216" si="35">SUM(D214:D215)</f>
        <v>154850</v>
      </c>
      <c r="E216" s="60">
        <f t="shared" si="35"/>
        <v>400000</v>
      </c>
      <c r="F216" s="60">
        <f t="shared" si="35"/>
        <v>400000</v>
      </c>
      <c r="G216" s="60">
        <v>300000</v>
      </c>
    </row>
    <row r="217" spans="1:7">
      <c r="A217" s="25"/>
      <c r="B217" s="70"/>
      <c r="C217" s="69"/>
      <c r="D217" s="116"/>
      <c r="E217" s="116"/>
      <c r="F217" s="116"/>
      <c r="G217" s="116"/>
    </row>
    <row r="218" spans="1:7" s="88" customFormat="1" ht="28.15" customHeight="1">
      <c r="A218" s="117"/>
      <c r="B218" s="74">
        <v>72</v>
      </c>
      <c r="C218" s="75" t="s">
        <v>250</v>
      </c>
      <c r="D218" s="44"/>
      <c r="E218" s="66"/>
      <c r="F218" s="66"/>
      <c r="G218" s="66"/>
    </row>
    <row r="219" spans="1:7">
      <c r="B219" s="68" t="s">
        <v>465</v>
      </c>
      <c r="C219" s="69" t="s">
        <v>443</v>
      </c>
      <c r="D219" s="54">
        <v>0</v>
      </c>
      <c r="E219" s="66">
        <v>1</v>
      </c>
      <c r="F219" s="66">
        <v>1</v>
      </c>
      <c r="G219" s="66">
        <v>1</v>
      </c>
    </row>
    <row r="220" spans="1:7" ht="28.15" customHeight="1">
      <c r="A220" s="76" t="s">
        <v>6</v>
      </c>
      <c r="B220" s="74">
        <v>72</v>
      </c>
      <c r="C220" s="75" t="s">
        <v>250</v>
      </c>
      <c r="D220" s="48">
        <f t="shared" ref="D220:F220" si="36">SUM(D219:D219)</f>
        <v>0</v>
      </c>
      <c r="E220" s="60">
        <f t="shared" si="36"/>
        <v>1</v>
      </c>
      <c r="F220" s="60">
        <f t="shared" si="36"/>
        <v>1</v>
      </c>
      <c r="G220" s="60">
        <v>1</v>
      </c>
    </row>
    <row r="221" spans="1:7">
      <c r="A221" s="76"/>
      <c r="B221" s="74"/>
      <c r="C221" s="75"/>
      <c r="D221" s="66"/>
      <c r="E221" s="66"/>
      <c r="F221" s="66"/>
      <c r="G221" s="66"/>
    </row>
    <row r="222" spans="1:7" s="88" customFormat="1">
      <c r="A222" s="117"/>
      <c r="B222" s="74">
        <v>73</v>
      </c>
      <c r="C222" s="75" t="s">
        <v>528</v>
      </c>
      <c r="D222" s="44"/>
      <c r="E222" s="66"/>
      <c r="F222" s="66"/>
      <c r="G222" s="66"/>
    </row>
    <row r="223" spans="1:7">
      <c r="B223" s="68" t="s">
        <v>529</v>
      </c>
      <c r="C223" s="69" t="s">
        <v>443</v>
      </c>
      <c r="D223" s="54">
        <v>0</v>
      </c>
      <c r="E223" s="54">
        <v>0</v>
      </c>
      <c r="F223" s="54">
        <v>0</v>
      </c>
      <c r="G223" s="66">
        <v>15000</v>
      </c>
    </row>
    <row r="224" spans="1:7">
      <c r="A224" s="76" t="s">
        <v>6</v>
      </c>
      <c r="B224" s="74">
        <v>73</v>
      </c>
      <c r="C224" s="75" t="s">
        <v>528</v>
      </c>
      <c r="D224" s="48">
        <f t="shared" ref="D224:F224" si="37">SUM(D223:D223)</f>
        <v>0</v>
      </c>
      <c r="E224" s="48">
        <f t="shared" si="37"/>
        <v>0</v>
      </c>
      <c r="F224" s="48">
        <f t="shared" si="37"/>
        <v>0</v>
      </c>
      <c r="G224" s="60">
        <v>15000</v>
      </c>
    </row>
    <row r="225" spans="1:7">
      <c r="A225" s="76"/>
      <c r="B225" s="74"/>
      <c r="C225" s="75"/>
      <c r="D225" s="54"/>
      <c r="E225" s="54"/>
      <c r="F225" s="54"/>
      <c r="G225" s="66"/>
    </row>
    <row r="226" spans="1:7">
      <c r="A226" s="25"/>
      <c r="B226" s="87">
        <v>74</v>
      </c>
      <c r="C226" s="75" t="s">
        <v>234</v>
      </c>
      <c r="D226" s="45"/>
      <c r="E226" s="45"/>
      <c r="F226" s="45"/>
      <c r="G226" s="45"/>
    </row>
    <row r="227" spans="1:7">
      <c r="A227" s="25"/>
      <c r="B227" s="87" t="s">
        <v>559</v>
      </c>
      <c r="C227" s="75" t="s">
        <v>468</v>
      </c>
      <c r="D227" s="54">
        <v>0</v>
      </c>
      <c r="E227" s="54">
        <v>0</v>
      </c>
      <c r="F227" s="54">
        <v>0</v>
      </c>
      <c r="G227" s="66">
        <v>9000</v>
      </c>
    </row>
    <row r="228" spans="1:7">
      <c r="A228" s="25" t="s">
        <v>6</v>
      </c>
      <c r="B228" s="87">
        <v>52</v>
      </c>
      <c r="C228" s="75" t="s">
        <v>234</v>
      </c>
      <c r="D228" s="48">
        <f t="shared" ref="D228:F228" si="38">SUM(D227:D227)</f>
        <v>0</v>
      </c>
      <c r="E228" s="48">
        <f t="shared" si="38"/>
        <v>0</v>
      </c>
      <c r="F228" s="48">
        <f t="shared" si="38"/>
        <v>0</v>
      </c>
      <c r="G228" s="60">
        <v>9000</v>
      </c>
    </row>
    <row r="229" spans="1:7" s="88" customFormat="1" ht="14.85" customHeight="1">
      <c r="A229" s="25" t="s">
        <v>6</v>
      </c>
      <c r="B229" s="46">
        <v>2.7959999999999998</v>
      </c>
      <c r="C229" s="43" t="s">
        <v>88</v>
      </c>
      <c r="D229" s="60">
        <f>D216+D220+D224+D228</f>
        <v>154850</v>
      </c>
      <c r="E229" s="60">
        <f t="shared" ref="E229:F229" si="39">E216+E220+E224+E228</f>
        <v>400001</v>
      </c>
      <c r="F229" s="60">
        <f t="shared" si="39"/>
        <v>400001</v>
      </c>
      <c r="G229" s="60">
        <v>324001</v>
      </c>
    </row>
    <row r="230" spans="1:7" ht="14.85" customHeight="1">
      <c r="A230" s="25"/>
      <c r="B230" s="46"/>
      <c r="C230" s="43"/>
      <c r="D230" s="66"/>
      <c r="E230" s="66"/>
      <c r="F230" s="66"/>
      <c r="G230" s="66"/>
    </row>
    <row r="231" spans="1:7" ht="15" customHeight="1">
      <c r="A231" s="25"/>
      <c r="B231" s="46">
        <v>2.19</v>
      </c>
      <c r="C231" s="133" t="s">
        <v>421</v>
      </c>
      <c r="D231" s="66"/>
      <c r="E231" s="66"/>
      <c r="F231" s="66"/>
      <c r="G231" s="66"/>
    </row>
    <row r="232" spans="1:7" ht="15" customHeight="1">
      <c r="A232" s="25"/>
      <c r="B232" s="51">
        <v>65</v>
      </c>
      <c r="C232" s="52" t="s">
        <v>221</v>
      </c>
      <c r="D232" s="66"/>
      <c r="E232" s="66"/>
      <c r="F232" s="66"/>
      <c r="G232" s="66"/>
    </row>
    <row r="233" spans="1:7" ht="14.85" customHeight="1">
      <c r="A233" s="25"/>
      <c r="B233" s="51" t="s">
        <v>66</v>
      </c>
      <c r="C233" s="53" t="s">
        <v>468</v>
      </c>
      <c r="D233" s="54">
        <v>0</v>
      </c>
      <c r="E233" s="66">
        <v>700</v>
      </c>
      <c r="F233" s="66">
        <v>700</v>
      </c>
      <c r="G233" s="66">
        <v>400</v>
      </c>
    </row>
    <row r="234" spans="1:7" ht="14.85" customHeight="1">
      <c r="A234" s="25"/>
      <c r="B234" s="51" t="s">
        <v>466</v>
      </c>
      <c r="C234" s="53" t="s">
        <v>467</v>
      </c>
      <c r="D234" s="54">
        <v>0</v>
      </c>
      <c r="E234" s="66">
        <v>418</v>
      </c>
      <c r="F234" s="66">
        <v>418</v>
      </c>
      <c r="G234" s="66">
        <v>474</v>
      </c>
    </row>
    <row r="235" spans="1:7" ht="14.85" customHeight="1">
      <c r="A235" s="25" t="s">
        <v>6</v>
      </c>
      <c r="B235" s="51">
        <v>65</v>
      </c>
      <c r="C235" s="52" t="s">
        <v>221</v>
      </c>
      <c r="D235" s="48">
        <f t="shared" ref="D235:F235" si="40">SUM(D233:D234)</f>
        <v>0</v>
      </c>
      <c r="E235" s="60">
        <f t="shared" si="40"/>
        <v>1118</v>
      </c>
      <c r="F235" s="60">
        <f t="shared" si="40"/>
        <v>1118</v>
      </c>
      <c r="G235" s="60">
        <v>874</v>
      </c>
    </row>
    <row r="236" spans="1:7" ht="14.85" customHeight="1">
      <c r="A236" s="25"/>
      <c r="B236" s="51"/>
      <c r="C236" s="52"/>
      <c r="D236" s="66"/>
      <c r="E236" s="66"/>
      <c r="F236" s="66"/>
      <c r="G236" s="66"/>
    </row>
    <row r="237" spans="1:7" ht="14.85" customHeight="1">
      <c r="A237" s="25"/>
      <c r="B237" s="51">
        <v>66</v>
      </c>
      <c r="C237" s="52" t="s">
        <v>513</v>
      </c>
      <c r="D237" s="66"/>
      <c r="E237" s="66"/>
      <c r="F237" s="66"/>
      <c r="G237" s="66"/>
    </row>
    <row r="238" spans="1:7" ht="14.85" customHeight="1">
      <c r="A238" s="25"/>
      <c r="B238" s="51" t="s">
        <v>527</v>
      </c>
      <c r="C238" s="53" t="s">
        <v>514</v>
      </c>
      <c r="D238" s="54">
        <v>0</v>
      </c>
      <c r="E238" s="66">
        <v>5000</v>
      </c>
      <c r="F238" s="66">
        <v>5000</v>
      </c>
      <c r="G238" s="66">
        <v>5000</v>
      </c>
    </row>
    <row r="239" spans="1:7" ht="14.85" customHeight="1">
      <c r="A239" s="25" t="s">
        <v>6</v>
      </c>
      <c r="B239" s="51">
        <v>66</v>
      </c>
      <c r="C239" s="52" t="s">
        <v>513</v>
      </c>
      <c r="D239" s="48">
        <f t="shared" ref="D239:F239" si="41">D238</f>
        <v>0</v>
      </c>
      <c r="E239" s="60">
        <f t="shared" si="41"/>
        <v>5000</v>
      </c>
      <c r="F239" s="60">
        <f t="shared" si="41"/>
        <v>5000</v>
      </c>
      <c r="G239" s="60">
        <v>5000</v>
      </c>
    </row>
    <row r="240" spans="1:7" ht="15" customHeight="1">
      <c r="A240" s="25" t="s">
        <v>6</v>
      </c>
      <c r="B240" s="46">
        <v>2.19</v>
      </c>
      <c r="C240" s="43" t="s">
        <v>421</v>
      </c>
      <c r="D240" s="47">
        <f t="shared" ref="D240:F240" si="42">D235+D239</f>
        <v>0</v>
      </c>
      <c r="E240" s="67">
        <f t="shared" si="42"/>
        <v>6118</v>
      </c>
      <c r="F240" s="67">
        <f t="shared" si="42"/>
        <v>6118</v>
      </c>
      <c r="G240" s="67">
        <v>5874</v>
      </c>
    </row>
    <row r="241" spans="1:7" ht="14.85" customHeight="1">
      <c r="A241" s="25"/>
      <c r="B241" s="46"/>
      <c r="C241" s="43"/>
      <c r="D241" s="66"/>
      <c r="E241" s="66"/>
      <c r="F241" s="66"/>
      <c r="G241" s="66"/>
    </row>
    <row r="242" spans="1:7" ht="14.85" customHeight="1">
      <c r="A242" s="25"/>
      <c r="B242" s="46">
        <v>2.8</v>
      </c>
      <c r="C242" s="43" t="s">
        <v>23</v>
      </c>
      <c r="D242" s="27"/>
      <c r="E242" s="27"/>
      <c r="F242" s="27"/>
      <c r="G242" s="27"/>
    </row>
    <row r="243" spans="1:7" ht="15" customHeight="1">
      <c r="A243" s="25"/>
      <c r="B243" s="51">
        <v>65</v>
      </c>
      <c r="C243" s="52" t="s">
        <v>221</v>
      </c>
      <c r="D243" s="85"/>
      <c r="E243" s="27"/>
      <c r="F243" s="27"/>
      <c r="G243" s="85"/>
    </row>
    <row r="244" spans="1:7" ht="14.85" customHeight="1">
      <c r="A244" s="25"/>
      <c r="B244" s="51" t="s">
        <v>66</v>
      </c>
      <c r="C244" s="53" t="s">
        <v>124</v>
      </c>
      <c r="D244" s="85">
        <v>1088</v>
      </c>
      <c r="E244" s="55">
        <v>0</v>
      </c>
      <c r="F244" s="55">
        <v>0</v>
      </c>
      <c r="G244" s="54">
        <v>0</v>
      </c>
    </row>
    <row r="245" spans="1:7" ht="15" customHeight="1">
      <c r="A245" s="25" t="s">
        <v>6</v>
      </c>
      <c r="B245" s="51">
        <v>65</v>
      </c>
      <c r="C245" s="52" t="s">
        <v>221</v>
      </c>
      <c r="D245" s="134">
        <f>D244</f>
        <v>1088</v>
      </c>
      <c r="E245" s="155">
        <f t="shared" ref="E245:F245" si="43">E244</f>
        <v>0</v>
      </c>
      <c r="F245" s="155">
        <f t="shared" si="43"/>
        <v>0</v>
      </c>
      <c r="G245" s="155">
        <v>0</v>
      </c>
    </row>
    <row r="246" spans="1:7" ht="14.85" customHeight="1">
      <c r="A246" s="11" t="s">
        <v>6</v>
      </c>
      <c r="B246" s="61">
        <v>2.8</v>
      </c>
      <c r="C246" s="62" t="s">
        <v>23</v>
      </c>
      <c r="D246" s="67">
        <f t="shared" ref="D246" si="44">D245</f>
        <v>1088</v>
      </c>
      <c r="E246" s="47">
        <f t="shared" ref="E246:F246" si="45">E245</f>
        <v>0</v>
      </c>
      <c r="F246" s="47">
        <f t="shared" si="45"/>
        <v>0</v>
      </c>
      <c r="G246" s="47">
        <v>0</v>
      </c>
    </row>
    <row r="247" spans="1:7" ht="14.85" customHeight="1">
      <c r="A247" s="11" t="s">
        <v>6</v>
      </c>
      <c r="B247" s="70">
        <v>2</v>
      </c>
      <c r="C247" s="69" t="s">
        <v>25</v>
      </c>
      <c r="D247" s="58">
        <f t="shared" ref="D247:F247" si="46">D246+D209+D170+D229+D193+D240</f>
        <v>544300</v>
      </c>
      <c r="E247" s="58">
        <f t="shared" si="46"/>
        <v>716294</v>
      </c>
      <c r="F247" s="58">
        <f t="shared" si="46"/>
        <v>718794</v>
      </c>
      <c r="G247" s="58">
        <v>666012</v>
      </c>
    </row>
    <row r="248" spans="1:7">
      <c r="B248" s="70"/>
      <c r="C248" s="69"/>
      <c r="D248" s="44"/>
      <c r="E248" s="44"/>
      <c r="F248" s="44"/>
      <c r="G248" s="44"/>
    </row>
    <row r="249" spans="1:7" ht="13.9" customHeight="1">
      <c r="A249" s="25"/>
      <c r="B249" s="51">
        <v>3</v>
      </c>
      <c r="C249" s="52" t="s">
        <v>28</v>
      </c>
      <c r="D249" s="27"/>
      <c r="E249" s="27"/>
      <c r="F249" s="27"/>
      <c r="G249" s="27"/>
    </row>
    <row r="250" spans="1:7" ht="15" customHeight="1">
      <c r="A250" s="25"/>
      <c r="B250" s="46">
        <v>3.19</v>
      </c>
      <c r="C250" s="43" t="s">
        <v>421</v>
      </c>
      <c r="D250" s="66"/>
      <c r="E250" s="66"/>
      <c r="F250" s="66"/>
      <c r="G250" s="66"/>
    </row>
    <row r="251" spans="1:7" ht="13.9" customHeight="1">
      <c r="A251" s="25"/>
      <c r="B251" s="51">
        <v>65</v>
      </c>
      <c r="C251" s="52" t="s">
        <v>228</v>
      </c>
      <c r="D251" s="27"/>
      <c r="E251" s="27"/>
      <c r="F251" s="27"/>
      <c r="G251" s="27"/>
    </row>
    <row r="252" spans="1:7" ht="13.9" customHeight="1">
      <c r="A252" s="118"/>
      <c r="B252" s="131" t="s">
        <v>66</v>
      </c>
      <c r="C252" s="132" t="s">
        <v>468</v>
      </c>
      <c r="D252" s="153">
        <v>0</v>
      </c>
      <c r="E252" s="86">
        <v>3700</v>
      </c>
      <c r="F252" s="86">
        <v>3700</v>
      </c>
      <c r="G252" s="67">
        <v>1000</v>
      </c>
    </row>
    <row r="253" spans="1:7" ht="13.9" customHeight="1">
      <c r="A253" s="25"/>
      <c r="B253" s="51" t="s">
        <v>466</v>
      </c>
      <c r="C253" s="52" t="s">
        <v>467</v>
      </c>
      <c r="D253" s="55">
        <v>0</v>
      </c>
      <c r="E253" s="85">
        <v>13080</v>
      </c>
      <c r="F253" s="85">
        <f>13080+3000</f>
        <v>16080</v>
      </c>
      <c r="G253" s="66">
        <v>16611</v>
      </c>
    </row>
    <row r="254" spans="1:7" s="149" customFormat="1" ht="13.9" customHeight="1">
      <c r="A254" s="25" t="s">
        <v>6</v>
      </c>
      <c r="B254" s="51">
        <v>65</v>
      </c>
      <c r="C254" s="52" t="s">
        <v>228</v>
      </c>
      <c r="D254" s="155">
        <f t="shared" ref="D254:F254" si="47">SUM(D252:D253)</f>
        <v>0</v>
      </c>
      <c r="E254" s="134">
        <f t="shared" si="47"/>
        <v>16780</v>
      </c>
      <c r="F254" s="134">
        <f t="shared" si="47"/>
        <v>19780</v>
      </c>
      <c r="G254" s="125">
        <v>17611</v>
      </c>
    </row>
    <row r="255" spans="1:7" ht="15" customHeight="1">
      <c r="A255" s="25" t="s">
        <v>6</v>
      </c>
      <c r="B255" s="46">
        <v>3.19</v>
      </c>
      <c r="C255" s="43" t="s">
        <v>421</v>
      </c>
      <c r="D255" s="153">
        <f t="shared" ref="D255:F255" si="48">D254</f>
        <v>0</v>
      </c>
      <c r="E255" s="86">
        <f t="shared" si="48"/>
        <v>16780</v>
      </c>
      <c r="F255" s="86">
        <f t="shared" si="48"/>
        <v>19780</v>
      </c>
      <c r="G255" s="148">
        <v>17611</v>
      </c>
    </row>
    <row r="256" spans="1:7" ht="11.1" customHeight="1">
      <c r="A256" s="25"/>
      <c r="B256" s="51"/>
      <c r="C256" s="52"/>
      <c r="D256" s="27"/>
      <c r="E256" s="27"/>
      <c r="F256" s="27"/>
      <c r="G256" s="27"/>
    </row>
    <row r="257" spans="1:7" ht="13.9" customHeight="1">
      <c r="B257" s="61">
        <v>3.2770000000000001</v>
      </c>
      <c r="C257" s="62" t="s">
        <v>19</v>
      </c>
      <c r="D257" s="44"/>
      <c r="E257" s="44"/>
      <c r="F257" s="44"/>
      <c r="G257" s="44"/>
    </row>
    <row r="258" spans="1:7" ht="25.5">
      <c r="A258" s="25"/>
      <c r="B258" s="51">
        <v>43</v>
      </c>
      <c r="C258" s="52" t="s">
        <v>126</v>
      </c>
      <c r="D258" s="44"/>
      <c r="E258" s="44"/>
      <c r="F258" s="44"/>
      <c r="G258" s="44"/>
    </row>
    <row r="259" spans="1:7" ht="27" customHeight="1">
      <c r="A259" s="25"/>
      <c r="B259" s="122" t="s">
        <v>127</v>
      </c>
      <c r="C259" s="53" t="s">
        <v>274</v>
      </c>
      <c r="D259" s="66">
        <v>782</v>
      </c>
      <c r="E259" s="54">
        <v>0</v>
      </c>
      <c r="F259" s="54">
        <v>0</v>
      </c>
      <c r="G259" s="54">
        <v>0</v>
      </c>
    </row>
    <row r="260" spans="1:7" ht="27" customHeight="1">
      <c r="A260" s="25"/>
      <c r="B260" s="122" t="s">
        <v>128</v>
      </c>
      <c r="C260" s="53" t="s">
        <v>208</v>
      </c>
      <c r="D260" s="66">
        <v>37376</v>
      </c>
      <c r="E260" s="54">
        <v>0</v>
      </c>
      <c r="F260" s="54">
        <v>0</v>
      </c>
      <c r="G260" s="54">
        <v>0</v>
      </c>
    </row>
    <row r="261" spans="1:7" ht="27" customHeight="1">
      <c r="A261" s="25"/>
      <c r="B261" s="122" t="s">
        <v>151</v>
      </c>
      <c r="C261" s="53" t="s">
        <v>270</v>
      </c>
      <c r="D261" s="67">
        <v>849</v>
      </c>
      <c r="E261" s="47">
        <v>0</v>
      </c>
      <c r="F261" s="47">
        <v>0</v>
      </c>
      <c r="G261" s="47">
        <v>0</v>
      </c>
    </row>
    <row r="262" spans="1:7" ht="27" customHeight="1">
      <c r="A262" s="25" t="s">
        <v>6</v>
      </c>
      <c r="B262" s="51">
        <v>43</v>
      </c>
      <c r="C262" s="52" t="s">
        <v>126</v>
      </c>
      <c r="D262" s="67">
        <f t="shared" ref="D262:F262" si="49">SUM(D259:D261)</f>
        <v>39007</v>
      </c>
      <c r="E262" s="47">
        <f t="shared" si="49"/>
        <v>0</v>
      </c>
      <c r="F262" s="47">
        <f t="shared" si="49"/>
        <v>0</v>
      </c>
      <c r="G262" s="47">
        <v>0</v>
      </c>
    </row>
    <row r="263" spans="1:7" ht="11.1" customHeight="1">
      <c r="A263" s="25"/>
      <c r="B263" s="46"/>
      <c r="C263" s="43"/>
      <c r="D263" s="44"/>
      <c r="E263" s="44"/>
      <c r="F263" s="44"/>
      <c r="G263" s="44"/>
    </row>
    <row r="264" spans="1:7">
      <c r="A264" s="25"/>
      <c r="B264" s="51">
        <v>61</v>
      </c>
      <c r="C264" s="52" t="s">
        <v>20</v>
      </c>
      <c r="D264" s="44"/>
      <c r="E264" s="44"/>
      <c r="F264" s="44"/>
      <c r="G264" s="44"/>
    </row>
    <row r="265" spans="1:7" ht="38.25">
      <c r="A265" s="25"/>
      <c r="B265" s="122" t="s">
        <v>123</v>
      </c>
      <c r="C265" s="53" t="s">
        <v>353</v>
      </c>
      <c r="D265" s="66">
        <v>22331</v>
      </c>
      <c r="E265" s="54">
        <v>0</v>
      </c>
      <c r="F265" s="54">
        <v>0</v>
      </c>
      <c r="G265" s="54">
        <v>0</v>
      </c>
    </row>
    <row r="266" spans="1:7" ht="13.9" customHeight="1">
      <c r="A266" s="25"/>
      <c r="B266" s="123" t="s">
        <v>196</v>
      </c>
      <c r="C266" s="77" t="s">
        <v>233</v>
      </c>
      <c r="D266" s="67">
        <v>5000</v>
      </c>
      <c r="E266" s="47">
        <v>0</v>
      </c>
      <c r="F266" s="47">
        <v>0</v>
      </c>
      <c r="G266" s="47">
        <v>0</v>
      </c>
    </row>
    <row r="267" spans="1:7" s="149" customFormat="1" ht="14.85" customHeight="1">
      <c r="A267" s="25" t="s">
        <v>6</v>
      </c>
      <c r="B267" s="51">
        <v>61</v>
      </c>
      <c r="C267" s="52" t="s">
        <v>20</v>
      </c>
      <c r="D267" s="67">
        <f t="shared" ref="D267:F267" si="50">SUM(D265:D266)</f>
        <v>27331</v>
      </c>
      <c r="E267" s="47">
        <f t="shared" si="50"/>
        <v>0</v>
      </c>
      <c r="F267" s="47">
        <f t="shared" si="50"/>
        <v>0</v>
      </c>
      <c r="G267" s="47">
        <v>0</v>
      </c>
    </row>
    <row r="268" spans="1:7" ht="11.1" customHeight="1">
      <c r="A268" s="25"/>
      <c r="B268" s="51"/>
      <c r="C268" s="52"/>
      <c r="D268" s="66"/>
      <c r="E268" s="66"/>
      <c r="F268" s="66"/>
      <c r="G268" s="66"/>
    </row>
    <row r="269" spans="1:7" ht="27" customHeight="1">
      <c r="A269" s="25"/>
      <c r="B269" s="51">
        <v>62</v>
      </c>
      <c r="C269" s="52" t="s">
        <v>519</v>
      </c>
      <c r="D269" s="66"/>
      <c r="E269" s="66"/>
      <c r="F269" s="66"/>
      <c r="G269" s="66"/>
    </row>
    <row r="270" spans="1:7" ht="14.85" customHeight="1">
      <c r="A270" s="25"/>
      <c r="B270" s="51" t="s">
        <v>469</v>
      </c>
      <c r="C270" s="52" t="s">
        <v>470</v>
      </c>
      <c r="D270" s="54">
        <v>0</v>
      </c>
      <c r="E270" s="66">
        <v>900</v>
      </c>
      <c r="F270" s="66">
        <v>900</v>
      </c>
      <c r="G270" s="67">
        <v>300</v>
      </c>
    </row>
    <row r="271" spans="1:7" ht="25.5">
      <c r="A271" s="25" t="s">
        <v>6</v>
      </c>
      <c r="B271" s="51">
        <v>62</v>
      </c>
      <c r="C271" s="52" t="s">
        <v>519</v>
      </c>
      <c r="D271" s="48">
        <f t="shared" ref="D271:F271" si="51">D270</f>
        <v>0</v>
      </c>
      <c r="E271" s="60">
        <f t="shared" si="51"/>
        <v>900</v>
      </c>
      <c r="F271" s="60">
        <f t="shared" si="51"/>
        <v>900</v>
      </c>
      <c r="G271" s="60">
        <v>300</v>
      </c>
    </row>
    <row r="272" spans="1:7" ht="11.1" customHeight="1">
      <c r="A272" s="25"/>
      <c r="B272" s="51"/>
      <c r="C272" s="52"/>
      <c r="D272" s="66"/>
      <c r="E272" s="66"/>
      <c r="F272" s="66"/>
      <c r="G272" s="66"/>
    </row>
    <row r="273" spans="1:7" ht="25.5">
      <c r="A273" s="25"/>
      <c r="B273" s="51">
        <v>63</v>
      </c>
      <c r="C273" s="52" t="s">
        <v>520</v>
      </c>
      <c r="D273" s="66"/>
      <c r="E273" s="66"/>
      <c r="F273" s="66"/>
      <c r="G273" s="66"/>
    </row>
    <row r="274" spans="1:7" ht="14.85" customHeight="1">
      <c r="A274" s="25"/>
      <c r="B274" s="51" t="s">
        <v>458</v>
      </c>
      <c r="C274" s="52" t="s">
        <v>470</v>
      </c>
      <c r="D274" s="54">
        <v>0</v>
      </c>
      <c r="E274" s="66">
        <v>70000</v>
      </c>
      <c r="F274" s="66">
        <v>70000</v>
      </c>
      <c r="G274" s="67">
        <v>50000</v>
      </c>
    </row>
    <row r="275" spans="1:7" ht="25.5">
      <c r="A275" s="25" t="s">
        <v>6</v>
      </c>
      <c r="B275" s="51">
        <v>63</v>
      </c>
      <c r="C275" s="52" t="s">
        <v>520</v>
      </c>
      <c r="D275" s="48">
        <f t="shared" ref="D275:F275" si="52">D274</f>
        <v>0</v>
      </c>
      <c r="E275" s="60">
        <f t="shared" si="52"/>
        <v>70000</v>
      </c>
      <c r="F275" s="60">
        <f t="shared" si="52"/>
        <v>70000</v>
      </c>
      <c r="G275" s="60">
        <v>50000</v>
      </c>
    </row>
    <row r="276" spans="1:7" ht="11.1" customHeight="1">
      <c r="A276" s="25"/>
      <c r="B276" s="51"/>
      <c r="C276" s="52"/>
      <c r="D276" s="116"/>
      <c r="E276" s="116"/>
      <c r="F276" s="116"/>
      <c r="G276" s="116"/>
    </row>
    <row r="277" spans="1:7" ht="27" customHeight="1">
      <c r="A277" s="25"/>
      <c r="B277" s="51">
        <v>64</v>
      </c>
      <c r="C277" s="52" t="s">
        <v>530</v>
      </c>
      <c r="D277" s="66"/>
      <c r="E277" s="66"/>
      <c r="F277" s="66"/>
      <c r="G277" s="66"/>
    </row>
    <row r="278" spans="1:7" ht="14.85" customHeight="1">
      <c r="A278" s="25"/>
      <c r="B278" s="51" t="s">
        <v>462</v>
      </c>
      <c r="C278" s="52" t="s">
        <v>470</v>
      </c>
      <c r="D278" s="54">
        <v>0</v>
      </c>
      <c r="E278" s="66">
        <v>300</v>
      </c>
      <c r="F278" s="66">
        <v>300</v>
      </c>
      <c r="G278" s="67">
        <v>50</v>
      </c>
    </row>
    <row r="279" spans="1:7" ht="25.5">
      <c r="A279" s="25" t="s">
        <v>6</v>
      </c>
      <c r="B279" s="51">
        <v>64</v>
      </c>
      <c r="C279" s="52" t="s">
        <v>530</v>
      </c>
      <c r="D279" s="48">
        <f t="shared" ref="D279:F279" si="53">D278</f>
        <v>0</v>
      </c>
      <c r="E279" s="60">
        <f t="shared" si="53"/>
        <v>300</v>
      </c>
      <c r="F279" s="60">
        <f t="shared" si="53"/>
        <v>300</v>
      </c>
      <c r="G279" s="60">
        <v>50</v>
      </c>
    </row>
    <row r="280" spans="1:7" ht="7.5" customHeight="1">
      <c r="A280" s="25"/>
      <c r="B280" s="51"/>
      <c r="C280" s="52"/>
      <c r="D280" s="66"/>
      <c r="E280" s="66"/>
      <c r="F280" s="66"/>
      <c r="G280" s="66"/>
    </row>
    <row r="281" spans="1:7" ht="25.5">
      <c r="A281" s="25"/>
      <c r="B281" s="51">
        <v>65</v>
      </c>
      <c r="C281" s="52" t="s">
        <v>485</v>
      </c>
      <c r="D281" s="66"/>
      <c r="E281" s="66"/>
      <c r="F281" s="66"/>
      <c r="G281" s="66"/>
    </row>
    <row r="282" spans="1:7" ht="14.85" customHeight="1">
      <c r="A282" s="25"/>
      <c r="B282" s="51" t="s">
        <v>484</v>
      </c>
      <c r="C282" s="52" t="s">
        <v>470</v>
      </c>
      <c r="D282" s="54">
        <v>0</v>
      </c>
      <c r="E282" s="66">
        <v>6000</v>
      </c>
      <c r="F282" s="66">
        <v>6000</v>
      </c>
      <c r="G282" s="67">
        <v>5000</v>
      </c>
    </row>
    <row r="283" spans="1:7" ht="25.5">
      <c r="A283" s="25" t="s">
        <v>6</v>
      </c>
      <c r="B283" s="51">
        <v>65</v>
      </c>
      <c r="C283" s="52" t="s">
        <v>485</v>
      </c>
      <c r="D283" s="48">
        <f t="shared" ref="D283:F283" si="54">D282</f>
        <v>0</v>
      </c>
      <c r="E283" s="60">
        <f t="shared" si="54"/>
        <v>6000</v>
      </c>
      <c r="F283" s="60">
        <f t="shared" si="54"/>
        <v>6000</v>
      </c>
      <c r="G283" s="60">
        <v>5000</v>
      </c>
    </row>
    <row r="284" spans="1:7" s="149" customFormat="1" ht="14.85" customHeight="1">
      <c r="A284" s="25" t="s">
        <v>6</v>
      </c>
      <c r="B284" s="46">
        <v>3.2770000000000001</v>
      </c>
      <c r="C284" s="43" t="s">
        <v>19</v>
      </c>
      <c r="D284" s="58">
        <f t="shared" ref="D284:F284" si="55">D267+D262+D271+D275+D279+D283</f>
        <v>66338</v>
      </c>
      <c r="E284" s="58">
        <f t="shared" si="55"/>
        <v>77200</v>
      </c>
      <c r="F284" s="58">
        <f t="shared" si="55"/>
        <v>77200</v>
      </c>
      <c r="G284" s="58">
        <v>55350</v>
      </c>
    </row>
    <row r="285" spans="1:7" ht="6" customHeight="1">
      <c r="A285" s="25"/>
      <c r="B285" s="46"/>
      <c r="C285" s="43"/>
      <c r="D285" s="44"/>
      <c r="E285" s="44"/>
      <c r="F285" s="44"/>
      <c r="G285" s="44"/>
    </row>
    <row r="286" spans="1:7" ht="14.85" customHeight="1">
      <c r="A286" s="25"/>
      <c r="B286" s="46">
        <v>3.8</v>
      </c>
      <c r="C286" s="43" t="s">
        <v>23</v>
      </c>
      <c r="D286" s="44"/>
      <c r="E286" s="44"/>
      <c r="F286" s="44"/>
      <c r="G286" s="44"/>
    </row>
    <row r="287" spans="1:7" ht="14.85" customHeight="1">
      <c r="A287" s="25"/>
      <c r="B287" s="51">
        <v>65</v>
      </c>
      <c r="C287" s="52" t="s">
        <v>228</v>
      </c>
      <c r="D287" s="44"/>
      <c r="E287" s="66"/>
      <c r="F287" s="44"/>
      <c r="G287" s="66"/>
    </row>
    <row r="288" spans="1:7" ht="14.85" customHeight="1">
      <c r="A288" s="118"/>
      <c r="B288" s="131" t="s">
        <v>66</v>
      </c>
      <c r="C288" s="132" t="s">
        <v>468</v>
      </c>
      <c r="D288" s="67">
        <v>15370</v>
      </c>
      <c r="E288" s="47">
        <v>0</v>
      </c>
      <c r="F288" s="47">
        <v>0</v>
      </c>
      <c r="G288" s="47">
        <v>0</v>
      </c>
    </row>
    <row r="289" spans="1:7" ht="14.85" customHeight="1">
      <c r="A289" s="25" t="s">
        <v>6</v>
      </c>
      <c r="B289" s="46">
        <v>3.8</v>
      </c>
      <c r="C289" s="43" t="s">
        <v>23</v>
      </c>
      <c r="D289" s="67">
        <f t="shared" ref="D289:F289" si="56">D288</f>
        <v>15370</v>
      </c>
      <c r="E289" s="47">
        <f t="shared" si="56"/>
        <v>0</v>
      </c>
      <c r="F289" s="47">
        <f t="shared" si="56"/>
        <v>0</v>
      </c>
      <c r="G289" s="47">
        <v>0</v>
      </c>
    </row>
    <row r="290" spans="1:7" ht="14.85" customHeight="1">
      <c r="A290" s="25" t="s">
        <v>6</v>
      </c>
      <c r="B290" s="51">
        <v>3</v>
      </c>
      <c r="C290" s="52" t="s">
        <v>28</v>
      </c>
      <c r="D290" s="72">
        <f t="shared" ref="D290:F290" si="57">D289+D284+D255</f>
        <v>81708</v>
      </c>
      <c r="E290" s="72">
        <f t="shared" si="57"/>
        <v>93980</v>
      </c>
      <c r="F290" s="72">
        <f t="shared" si="57"/>
        <v>96980</v>
      </c>
      <c r="G290" s="72">
        <v>72961</v>
      </c>
    </row>
    <row r="291" spans="1:7">
      <c r="A291" s="25"/>
      <c r="B291" s="51"/>
      <c r="C291" s="52"/>
      <c r="D291" s="44"/>
      <c r="E291" s="44"/>
      <c r="F291" s="44"/>
      <c r="G291" s="44"/>
    </row>
    <row r="292" spans="1:7">
      <c r="A292" s="25"/>
      <c r="B292" s="51">
        <v>4</v>
      </c>
      <c r="C292" s="52" t="s">
        <v>413</v>
      </c>
      <c r="D292" s="44"/>
      <c r="E292" s="44"/>
      <c r="F292" s="44"/>
      <c r="G292" s="44"/>
    </row>
    <row r="293" spans="1:7">
      <c r="A293" s="25"/>
      <c r="B293" s="46">
        <v>4.1020000000000003</v>
      </c>
      <c r="C293" s="43" t="s">
        <v>414</v>
      </c>
      <c r="D293" s="44"/>
      <c r="E293" s="44"/>
      <c r="F293" s="44"/>
      <c r="G293" s="44"/>
    </row>
    <row r="294" spans="1:7" ht="25.5">
      <c r="A294" s="25"/>
      <c r="B294" s="78">
        <v>32</v>
      </c>
      <c r="C294" s="79" t="s">
        <v>130</v>
      </c>
      <c r="D294" s="44"/>
      <c r="E294" s="44"/>
      <c r="F294" s="44"/>
      <c r="G294" s="44"/>
    </row>
    <row r="295" spans="1:7" ht="25.5">
      <c r="A295" s="25"/>
      <c r="B295" s="51">
        <v>73</v>
      </c>
      <c r="C295" s="80" t="s">
        <v>227</v>
      </c>
      <c r="D295" s="44"/>
      <c r="E295" s="44"/>
      <c r="F295" s="44"/>
      <c r="G295" s="44"/>
    </row>
    <row r="296" spans="1:7">
      <c r="A296" s="25"/>
      <c r="B296" s="82" t="s">
        <v>131</v>
      </c>
      <c r="C296" s="124" t="s">
        <v>220</v>
      </c>
      <c r="D296" s="66">
        <v>75790</v>
      </c>
      <c r="E296" s="54">
        <v>0</v>
      </c>
      <c r="F296" s="54">
        <v>0</v>
      </c>
      <c r="G296" s="55">
        <v>0</v>
      </c>
    </row>
    <row r="297" spans="1:7" ht="25.5" customHeight="1">
      <c r="A297" s="25"/>
      <c r="B297" s="82" t="s">
        <v>152</v>
      </c>
      <c r="C297" s="81" t="s">
        <v>378</v>
      </c>
      <c r="D297" s="66">
        <v>8000</v>
      </c>
      <c r="E297" s="54">
        <v>0</v>
      </c>
      <c r="F297" s="54">
        <v>0</v>
      </c>
      <c r="G297" s="55">
        <v>0</v>
      </c>
    </row>
    <row r="298" spans="1:7" ht="25.5">
      <c r="A298" s="25"/>
      <c r="B298" s="82" t="s">
        <v>377</v>
      </c>
      <c r="C298" s="81" t="s">
        <v>379</v>
      </c>
      <c r="D298" s="66">
        <v>1465126</v>
      </c>
      <c r="E298" s="66">
        <v>1248600</v>
      </c>
      <c r="F298" s="66">
        <v>1248600</v>
      </c>
      <c r="G298" s="55">
        <v>0</v>
      </c>
    </row>
    <row r="299" spans="1:7" ht="25.5">
      <c r="A299" s="25"/>
      <c r="B299" s="82" t="s">
        <v>394</v>
      </c>
      <c r="C299" s="81" t="s">
        <v>395</v>
      </c>
      <c r="D299" s="67">
        <v>8250</v>
      </c>
      <c r="E299" s="67">
        <v>190000</v>
      </c>
      <c r="F299" s="67">
        <v>190000</v>
      </c>
      <c r="G299" s="153">
        <v>0</v>
      </c>
    </row>
    <row r="300" spans="1:7" ht="15" customHeight="1">
      <c r="A300" s="25" t="s">
        <v>6</v>
      </c>
      <c r="B300" s="82">
        <v>32</v>
      </c>
      <c r="C300" s="79" t="s">
        <v>130</v>
      </c>
      <c r="D300" s="67">
        <f t="shared" ref="D300:F300" si="58">SUM(D296:D299)</f>
        <v>1557166</v>
      </c>
      <c r="E300" s="67">
        <f t="shared" si="58"/>
        <v>1438600</v>
      </c>
      <c r="F300" s="67">
        <f t="shared" si="58"/>
        <v>1438600</v>
      </c>
      <c r="G300" s="47">
        <v>0</v>
      </c>
    </row>
    <row r="301" spans="1:7" ht="15" customHeight="1">
      <c r="A301" s="25" t="s">
        <v>6</v>
      </c>
      <c r="B301" s="46">
        <v>4.1020000000000003</v>
      </c>
      <c r="C301" s="43" t="s">
        <v>414</v>
      </c>
      <c r="D301" s="60">
        <f t="shared" ref="D301:F301" si="59">D300</f>
        <v>1557166</v>
      </c>
      <c r="E301" s="60">
        <f t="shared" si="59"/>
        <v>1438600</v>
      </c>
      <c r="F301" s="60">
        <f t="shared" si="59"/>
        <v>1438600</v>
      </c>
      <c r="G301" s="48">
        <v>0</v>
      </c>
    </row>
    <row r="302" spans="1:7">
      <c r="A302" s="25"/>
      <c r="B302" s="46"/>
      <c r="C302" s="43"/>
      <c r="D302" s="66"/>
      <c r="E302" s="66"/>
      <c r="F302" s="66"/>
      <c r="G302" s="44"/>
    </row>
    <row r="303" spans="1:7">
      <c r="A303" s="25"/>
      <c r="B303" s="46">
        <v>4.2770000000000001</v>
      </c>
      <c r="C303" s="43" t="s">
        <v>19</v>
      </c>
      <c r="D303" s="66"/>
      <c r="E303" s="66"/>
      <c r="F303" s="66"/>
      <c r="G303" s="44"/>
    </row>
    <row r="304" spans="1:7" ht="15" customHeight="1">
      <c r="A304" s="25"/>
      <c r="B304" s="82">
        <v>33</v>
      </c>
      <c r="C304" s="79" t="s">
        <v>483</v>
      </c>
      <c r="D304" s="66"/>
      <c r="E304" s="66"/>
      <c r="F304" s="66"/>
      <c r="G304" s="44"/>
    </row>
    <row r="305" spans="1:7" ht="15" customHeight="1">
      <c r="A305" s="25"/>
      <c r="B305" s="51">
        <v>30</v>
      </c>
      <c r="C305" s="52" t="s">
        <v>181</v>
      </c>
      <c r="D305" s="66"/>
      <c r="E305" s="66"/>
      <c r="F305" s="66"/>
      <c r="G305" s="44"/>
    </row>
    <row r="306" spans="1:7" s="88" customFormat="1" ht="15" customHeight="1">
      <c r="A306" s="25"/>
      <c r="B306" s="51" t="s">
        <v>182</v>
      </c>
      <c r="C306" s="53" t="s">
        <v>183</v>
      </c>
      <c r="D306" s="54">
        <v>0</v>
      </c>
      <c r="E306" s="66">
        <v>1</v>
      </c>
      <c r="F306" s="66">
        <v>1</v>
      </c>
      <c r="G306" s="85">
        <v>1</v>
      </c>
    </row>
    <row r="307" spans="1:7" ht="15" customHeight="1">
      <c r="A307" s="25"/>
      <c r="B307" s="51" t="s">
        <v>184</v>
      </c>
      <c r="C307" s="53" t="s">
        <v>185</v>
      </c>
      <c r="D307" s="54">
        <v>0</v>
      </c>
      <c r="E307" s="66">
        <v>1</v>
      </c>
      <c r="F307" s="66">
        <v>1</v>
      </c>
      <c r="G307" s="85">
        <v>1</v>
      </c>
    </row>
    <row r="308" spans="1:7" ht="15" customHeight="1">
      <c r="A308" s="25"/>
      <c r="B308" s="51" t="s">
        <v>186</v>
      </c>
      <c r="C308" s="53" t="s">
        <v>531</v>
      </c>
      <c r="D308" s="47">
        <v>0</v>
      </c>
      <c r="E308" s="67">
        <v>1</v>
      </c>
      <c r="F308" s="67">
        <v>1</v>
      </c>
      <c r="G308" s="86">
        <v>1</v>
      </c>
    </row>
    <row r="309" spans="1:7" ht="15" customHeight="1">
      <c r="A309" s="25" t="s">
        <v>6</v>
      </c>
      <c r="B309" s="82">
        <v>33</v>
      </c>
      <c r="C309" s="79" t="s">
        <v>483</v>
      </c>
      <c r="D309" s="47">
        <f t="shared" ref="D309:F309" si="60">SUM(D306:D308)</f>
        <v>0</v>
      </c>
      <c r="E309" s="67">
        <f t="shared" si="60"/>
        <v>3</v>
      </c>
      <c r="F309" s="67">
        <f t="shared" si="60"/>
        <v>3</v>
      </c>
      <c r="G309" s="72">
        <v>3</v>
      </c>
    </row>
    <row r="310" spans="1:7">
      <c r="A310" s="25" t="s">
        <v>6</v>
      </c>
      <c r="B310" s="46">
        <v>4.2770000000000001</v>
      </c>
      <c r="C310" s="43" t="s">
        <v>19</v>
      </c>
      <c r="D310" s="48">
        <f t="shared" ref="D310:F310" si="61">D309</f>
        <v>0</v>
      </c>
      <c r="E310" s="60">
        <f t="shared" si="61"/>
        <v>3</v>
      </c>
      <c r="F310" s="60">
        <f t="shared" si="61"/>
        <v>3</v>
      </c>
      <c r="G310" s="58">
        <v>3</v>
      </c>
    </row>
    <row r="311" spans="1:7" ht="11.45" customHeight="1">
      <c r="A311" s="25"/>
      <c r="B311" s="46"/>
      <c r="C311" s="43"/>
      <c r="D311" s="66"/>
      <c r="E311" s="66"/>
      <c r="F311" s="66"/>
      <c r="G311" s="44"/>
    </row>
    <row r="312" spans="1:7">
      <c r="A312" s="25"/>
      <c r="B312" s="46">
        <v>4.8</v>
      </c>
      <c r="C312" s="43" t="s">
        <v>23</v>
      </c>
      <c r="D312" s="66"/>
      <c r="E312" s="66"/>
      <c r="F312" s="66"/>
      <c r="G312" s="44"/>
    </row>
    <row r="313" spans="1:7">
      <c r="A313" s="25"/>
      <c r="B313" s="126" t="s">
        <v>497</v>
      </c>
      <c r="C313" s="52" t="s">
        <v>443</v>
      </c>
      <c r="D313" s="54">
        <v>0</v>
      </c>
      <c r="E313" s="66">
        <v>7500</v>
      </c>
      <c r="F313" s="66">
        <v>7500</v>
      </c>
      <c r="G313" s="66">
        <v>1</v>
      </c>
    </row>
    <row r="314" spans="1:7">
      <c r="A314" s="25" t="s">
        <v>6</v>
      </c>
      <c r="B314" s="46">
        <v>4.8</v>
      </c>
      <c r="C314" s="43" t="s">
        <v>23</v>
      </c>
      <c r="D314" s="48">
        <f t="shared" ref="D314:F314" si="62">D313</f>
        <v>0</v>
      </c>
      <c r="E314" s="60">
        <f t="shared" si="62"/>
        <v>7500</v>
      </c>
      <c r="F314" s="60">
        <f t="shared" si="62"/>
        <v>7500</v>
      </c>
      <c r="G314" s="60">
        <v>1</v>
      </c>
    </row>
    <row r="315" spans="1:7">
      <c r="A315" s="25" t="s">
        <v>6</v>
      </c>
      <c r="B315" s="51">
        <v>4</v>
      </c>
      <c r="C315" s="52" t="s">
        <v>413</v>
      </c>
      <c r="D315" s="67">
        <f t="shared" ref="D315:F315" si="63">D301+D314+D310</f>
        <v>1557166</v>
      </c>
      <c r="E315" s="67">
        <f t="shared" si="63"/>
        <v>1446103</v>
      </c>
      <c r="F315" s="67">
        <f t="shared" si="63"/>
        <v>1446103</v>
      </c>
      <c r="G315" s="67">
        <v>4</v>
      </c>
    </row>
    <row r="316" spans="1:7" ht="11.45" customHeight="1">
      <c r="A316" s="25"/>
      <c r="B316" s="51"/>
      <c r="C316" s="52"/>
      <c r="D316" s="44"/>
      <c r="E316" s="44"/>
      <c r="F316" s="44"/>
      <c r="G316" s="44"/>
    </row>
    <row r="317" spans="1:7" ht="13.35" customHeight="1">
      <c r="A317" s="25"/>
      <c r="B317" s="51">
        <v>80</v>
      </c>
      <c r="C317" s="52" t="s">
        <v>29</v>
      </c>
      <c r="D317" s="44"/>
      <c r="E317" s="44"/>
      <c r="F317" s="44"/>
      <c r="G317" s="44"/>
    </row>
    <row r="318" spans="1:7" ht="13.35" customHeight="1">
      <c r="A318" s="25"/>
      <c r="B318" s="46">
        <v>80.8</v>
      </c>
      <c r="C318" s="43" t="s">
        <v>23</v>
      </c>
      <c r="D318" s="27"/>
      <c r="E318" s="27"/>
      <c r="F318" s="27"/>
      <c r="G318" s="27"/>
    </row>
    <row r="319" spans="1:7" ht="15" customHeight="1">
      <c r="A319" s="25"/>
      <c r="B319" s="83">
        <v>42</v>
      </c>
      <c r="C319" s="52" t="s">
        <v>415</v>
      </c>
      <c r="D319" s="27"/>
      <c r="E319" s="27"/>
      <c r="F319" s="27"/>
      <c r="G319" s="27"/>
    </row>
    <row r="320" spans="1:7" ht="15" customHeight="1">
      <c r="A320" s="25"/>
      <c r="B320" s="51">
        <v>68</v>
      </c>
      <c r="C320" s="52" t="s">
        <v>31</v>
      </c>
      <c r="D320" s="27"/>
      <c r="E320" s="27"/>
      <c r="F320" s="27"/>
      <c r="G320" s="44"/>
    </row>
    <row r="321" spans="1:7" ht="15" customHeight="1">
      <c r="A321" s="25"/>
      <c r="B321" s="59" t="s">
        <v>396</v>
      </c>
      <c r="C321" s="52" t="s">
        <v>397</v>
      </c>
      <c r="D321" s="85">
        <v>300</v>
      </c>
      <c r="E321" s="55">
        <v>0</v>
      </c>
      <c r="F321" s="55">
        <v>0</v>
      </c>
      <c r="G321" s="55">
        <v>0</v>
      </c>
    </row>
    <row r="322" spans="1:7" ht="27.95" customHeight="1">
      <c r="A322" s="25"/>
      <c r="B322" s="59" t="s">
        <v>129</v>
      </c>
      <c r="C322" s="53" t="s">
        <v>209</v>
      </c>
      <c r="D322" s="66">
        <v>1094</v>
      </c>
      <c r="E322" s="54">
        <v>0</v>
      </c>
      <c r="F322" s="54">
        <v>0</v>
      </c>
      <c r="G322" s="54">
        <v>0</v>
      </c>
    </row>
    <row r="323" spans="1:7" ht="27.95" customHeight="1">
      <c r="A323" s="25"/>
      <c r="B323" s="59" t="s">
        <v>335</v>
      </c>
      <c r="C323" s="53" t="s">
        <v>336</v>
      </c>
      <c r="D323" s="67">
        <v>800</v>
      </c>
      <c r="E323" s="47">
        <v>0</v>
      </c>
      <c r="F323" s="47">
        <v>0</v>
      </c>
      <c r="G323" s="47">
        <v>0</v>
      </c>
    </row>
    <row r="324" spans="1:7" ht="14.1" customHeight="1">
      <c r="A324" s="25" t="s">
        <v>6</v>
      </c>
      <c r="B324" s="51">
        <v>68</v>
      </c>
      <c r="C324" s="52" t="s">
        <v>31</v>
      </c>
      <c r="D324" s="67">
        <f t="shared" ref="D324:F324" si="64">SUM(D321:D323)</f>
        <v>2194</v>
      </c>
      <c r="E324" s="47">
        <f t="shared" si="64"/>
        <v>0</v>
      </c>
      <c r="F324" s="47">
        <f t="shared" si="64"/>
        <v>0</v>
      </c>
      <c r="G324" s="47">
        <v>0</v>
      </c>
    </row>
    <row r="325" spans="1:7" ht="14.1" customHeight="1">
      <c r="A325" s="25" t="s">
        <v>6</v>
      </c>
      <c r="B325" s="83">
        <v>42</v>
      </c>
      <c r="C325" s="52" t="s">
        <v>415</v>
      </c>
      <c r="D325" s="134">
        <f>D324</f>
        <v>2194</v>
      </c>
      <c r="E325" s="155">
        <f t="shared" ref="E325:F325" si="65">E324</f>
        <v>0</v>
      </c>
      <c r="F325" s="155">
        <f t="shared" si="65"/>
        <v>0</v>
      </c>
      <c r="G325" s="155">
        <v>0</v>
      </c>
    </row>
    <row r="326" spans="1:7">
      <c r="A326" s="25"/>
      <c r="B326" s="83"/>
      <c r="C326" s="52"/>
      <c r="D326" s="27"/>
      <c r="E326" s="27"/>
      <c r="F326" s="27"/>
      <c r="G326" s="27"/>
    </row>
    <row r="327" spans="1:7" ht="15" customHeight="1">
      <c r="A327" s="25"/>
      <c r="B327" s="87">
        <v>53</v>
      </c>
      <c r="C327" s="75" t="s">
        <v>341</v>
      </c>
      <c r="D327" s="85"/>
      <c r="E327" s="85"/>
      <c r="F327" s="85"/>
      <c r="G327" s="85"/>
    </row>
    <row r="328" spans="1:7" ht="15" customHeight="1">
      <c r="A328" s="25"/>
      <c r="B328" s="90" t="s">
        <v>342</v>
      </c>
      <c r="C328" s="75" t="s">
        <v>343</v>
      </c>
      <c r="D328" s="85">
        <v>29</v>
      </c>
      <c r="E328" s="55">
        <v>0</v>
      </c>
      <c r="F328" s="55">
        <v>0</v>
      </c>
      <c r="G328" s="55">
        <v>0</v>
      </c>
    </row>
    <row r="329" spans="1:7" ht="15" customHeight="1">
      <c r="A329" s="118" t="s">
        <v>6</v>
      </c>
      <c r="B329" s="195">
        <v>53</v>
      </c>
      <c r="C329" s="196" t="s">
        <v>341</v>
      </c>
      <c r="D329" s="134">
        <f t="shared" ref="D329:F329" si="66">D328</f>
        <v>29</v>
      </c>
      <c r="E329" s="155">
        <f t="shared" si="66"/>
        <v>0</v>
      </c>
      <c r="F329" s="155">
        <f t="shared" si="66"/>
        <v>0</v>
      </c>
      <c r="G329" s="155">
        <v>0</v>
      </c>
    </row>
    <row r="330" spans="1:7" ht="13.9" customHeight="1">
      <c r="A330" s="25"/>
      <c r="B330" s="87"/>
      <c r="C330" s="75"/>
      <c r="D330" s="85"/>
      <c r="E330" s="85"/>
      <c r="F330" s="85"/>
      <c r="G330" s="85"/>
    </row>
    <row r="331" spans="1:7" ht="15" customHeight="1">
      <c r="A331" s="25"/>
      <c r="B331" s="87">
        <v>54</v>
      </c>
      <c r="C331" s="75" t="s">
        <v>398</v>
      </c>
      <c r="D331" s="85"/>
      <c r="E331" s="85"/>
      <c r="F331" s="85"/>
      <c r="G331" s="85"/>
    </row>
    <row r="332" spans="1:7" ht="15" customHeight="1">
      <c r="A332" s="25"/>
      <c r="B332" s="87" t="s">
        <v>399</v>
      </c>
      <c r="C332" s="75" t="s">
        <v>400</v>
      </c>
      <c r="D332" s="86">
        <v>500</v>
      </c>
      <c r="E332" s="153">
        <v>0</v>
      </c>
      <c r="F332" s="153">
        <v>0</v>
      </c>
      <c r="G332" s="153">
        <v>0</v>
      </c>
    </row>
    <row r="333" spans="1:7" ht="15" customHeight="1">
      <c r="A333" s="25" t="s">
        <v>6</v>
      </c>
      <c r="B333" s="87">
        <v>54</v>
      </c>
      <c r="C333" s="75" t="s">
        <v>398</v>
      </c>
      <c r="D333" s="86">
        <f t="shared" ref="D333:F333" si="67">D332</f>
        <v>500</v>
      </c>
      <c r="E333" s="153">
        <f t="shared" si="67"/>
        <v>0</v>
      </c>
      <c r="F333" s="153">
        <f t="shared" si="67"/>
        <v>0</v>
      </c>
      <c r="G333" s="153">
        <v>0</v>
      </c>
    </row>
    <row r="334" spans="1:7">
      <c r="A334" s="25"/>
      <c r="B334" s="83"/>
      <c r="C334" s="52"/>
      <c r="D334" s="85"/>
      <c r="E334" s="85"/>
      <c r="F334" s="85"/>
      <c r="G334" s="85"/>
    </row>
    <row r="335" spans="1:7" ht="13.9" customHeight="1">
      <c r="A335" s="25"/>
      <c r="B335" s="51">
        <v>66</v>
      </c>
      <c r="C335" s="52" t="s">
        <v>30</v>
      </c>
      <c r="D335" s="27"/>
      <c r="E335" s="44"/>
      <c r="F335" s="44"/>
      <c r="G335" s="44"/>
    </row>
    <row r="336" spans="1:7" ht="13.9" customHeight="1">
      <c r="A336" s="25"/>
      <c r="B336" s="51" t="s">
        <v>526</v>
      </c>
      <c r="C336" s="53" t="s">
        <v>17</v>
      </c>
      <c r="D336" s="27">
        <v>-116</v>
      </c>
      <c r="E336" s="54">
        <v>0</v>
      </c>
      <c r="F336" s="54">
        <v>0</v>
      </c>
      <c r="G336" s="54">
        <v>0</v>
      </c>
    </row>
    <row r="337" spans="1:7" ht="13.9" customHeight="1">
      <c r="A337" s="25"/>
      <c r="B337" s="51" t="s">
        <v>57</v>
      </c>
      <c r="C337" s="53" t="s">
        <v>360</v>
      </c>
      <c r="D337" s="67">
        <v>2867</v>
      </c>
      <c r="E337" s="153">
        <v>0</v>
      </c>
      <c r="F337" s="153">
        <v>0</v>
      </c>
      <c r="G337" s="47">
        <v>0</v>
      </c>
    </row>
    <row r="338" spans="1:7" ht="13.9" customHeight="1">
      <c r="A338" s="25" t="s">
        <v>6</v>
      </c>
      <c r="B338" s="51">
        <v>66</v>
      </c>
      <c r="C338" s="52" t="s">
        <v>30</v>
      </c>
      <c r="D338" s="148">
        <f>SUM(D336:D337)</f>
        <v>2751</v>
      </c>
      <c r="E338" s="153">
        <f t="shared" ref="E338:F338" si="68">SUM(E336:E337)</f>
        <v>0</v>
      </c>
      <c r="F338" s="153">
        <f t="shared" si="68"/>
        <v>0</v>
      </c>
      <c r="G338" s="153">
        <v>0</v>
      </c>
    </row>
    <row r="339" spans="1:7" ht="13.9" customHeight="1">
      <c r="A339" s="25"/>
      <c r="B339" s="51"/>
      <c r="C339" s="52"/>
      <c r="D339" s="27"/>
      <c r="E339" s="27"/>
      <c r="F339" s="27"/>
      <c r="G339" s="27"/>
    </row>
    <row r="340" spans="1:7" ht="13.9" customHeight="1">
      <c r="A340" s="25"/>
      <c r="B340" s="51">
        <v>67</v>
      </c>
      <c r="C340" s="52" t="s">
        <v>471</v>
      </c>
      <c r="D340" s="27"/>
      <c r="E340" s="27"/>
      <c r="F340" s="27"/>
      <c r="G340" s="27"/>
    </row>
    <row r="341" spans="1:7" ht="13.9" customHeight="1">
      <c r="A341" s="25"/>
      <c r="B341" s="51" t="s">
        <v>472</v>
      </c>
      <c r="C341" s="52" t="s">
        <v>468</v>
      </c>
      <c r="D341" s="55">
        <v>0</v>
      </c>
      <c r="E341" s="85">
        <v>2100</v>
      </c>
      <c r="F341" s="85">
        <v>2100</v>
      </c>
      <c r="G341" s="66">
        <v>1200</v>
      </c>
    </row>
    <row r="342" spans="1:7" ht="13.9" customHeight="1">
      <c r="A342" s="25"/>
      <c r="B342" s="51" t="s">
        <v>522</v>
      </c>
      <c r="C342" s="52" t="s">
        <v>467</v>
      </c>
      <c r="D342" s="153">
        <v>0</v>
      </c>
      <c r="E342" s="86">
        <v>1128</v>
      </c>
      <c r="F342" s="86">
        <v>1128</v>
      </c>
      <c r="G342" s="67">
        <v>1296</v>
      </c>
    </row>
    <row r="343" spans="1:7" ht="13.9" customHeight="1">
      <c r="A343" s="25" t="s">
        <v>6</v>
      </c>
      <c r="B343" s="51">
        <v>67</v>
      </c>
      <c r="C343" s="52" t="s">
        <v>471</v>
      </c>
      <c r="D343" s="153">
        <f t="shared" ref="D343:F343" si="69">SUM(D341:D342)</f>
        <v>0</v>
      </c>
      <c r="E343" s="86">
        <f t="shared" si="69"/>
        <v>3228</v>
      </c>
      <c r="F343" s="86">
        <f t="shared" si="69"/>
        <v>3228</v>
      </c>
      <c r="G343" s="148">
        <v>2496</v>
      </c>
    </row>
    <row r="344" spans="1:7" ht="13.9" customHeight="1">
      <c r="A344" s="25"/>
      <c r="B344" s="51"/>
      <c r="C344" s="52"/>
      <c r="D344" s="85"/>
      <c r="E344" s="85"/>
      <c r="F344" s="85"/>
      <c r="G344" s="27"/>
    </row>
    <row r="345" spans="1:7" ht="15" customHeight="1">
      <c r="A345" s="25"/>
      <c r="B345" s="87">
        <v>68</v>
      </c>
      <c r="C345" s="75" t="s">
        <v>488</v>
      </c>
      <c r="D345" s="85"/>
      <c r="E345" s="85"/>
      <c r="F345" s="85"/>
      <c r="G345" s="85"/>
    </row>
    <row r="346" spans="1:7" ht="15" customHeight="1">
      <c r="A346" s="25"/>
      <c r="B346" s="90" t="s">
        <v>487</v>
      </c>
      <c r="C346" s="75" t="s">
        <v>443</v>
      </c>
      <c r="D346" s="55">
        <v>0</v>
      </c>
      <c r="E346" s="85">
        <v>300</v>
      </c>
      <c r="F346" s="85">
        <v>300</v>
      </c>
      <c r="G346" s="85">
        <v>300</v>
      </c>
    </row>
    <row r="347" spans="1:7" ht="15" customHeight="1">
      <c r="A347" s="25" t="s">
        <v>6</v>
      </c>
      <c r="B347" s="87">
        <v>68</v>
      </c>
      <c r="C347" s="75" t="s">
        <v>488</v>
      </c>
      <c r="D347" s="155">
        <f t="shared" ref="D347:F347" si="70">D346</f>
        <v>0</v>
      </c>
      <c r="E347" s="134">
        <f t="shared" si="70"/>
        <v>300</v>
      </c>
      <c r="F347" s="134">
        <f t="shared" si="70"/>
        <v>300</v>
      </c>
      <c r="G347" s="134">
        <v>300</v>
      </c>
    </row>
    <row r="348" spans="1:7" ht="13.9" customHeight="1">
      <c r="A348" s="25" t="s">
        <v>6</v>
      </c>
      <c r="B348" s="46">
        <v>80.8</v>
      </c>
      <c r="C348" s="43" t="s">
        <v>23</v>
      </c>
      <c r="D348" s="125">
        <f>D338+D325+D329+D333+D343+D347</f>
        <v>5474</v>
      </c>
      <c r="E348" s="125">
        <f t="shared" ref="E348:F348" si="71">E338+E325+E329+E333+E343+E347</f>
        <v>3528</v>
      </c>
      <c r="F348" s="125">
        <f t="shared" si="71"/>
        <v>3528</v>
      </c>
      <c r="G348" s="125">
        <v>2796</v>
      </c>
    </row>
    <row r="349" spans="1:7" ht="13.9" customHeight="1">
      <c r="A349" s="25" t="s">
        <v>6</v>
      </c>
      <c r="B349" s="15">
        <v>80</v>
      </c>
      <c r="C349" s="52" t="s">
        <v>29</v>
      </c>
      <c r="D349" s="44">
        <f>D348</f>
        <v>5474</v>
      </c>
      <c r="E349" s="44">
        <f t="shared" ref="E349:F349" si="72">E348</f>
        <v>3528</v>
      </c>
      <c r="F349" s="44">
        <f t="shared" si="72"/>
        <v>3528</v>
      </c>
      <c r="G349" s="44">
        <v>2796</v>
      </c>
    </row>
    <row r="350" spans="1:7" s="149" customFormat="1" ht="28.9" customHeight="1">
      <c r="A350" s="25" t="s">
        <v>6</v>
      </c>
      <c r="B350" s="49">
        <v>2225</v>
      </c>
      <c r="C350" s="43" t="s">
        <v>160</v>
      </c>
      <c r="D350" s="58">
        <f t="shared" ref="D350:F350" si="73">D349+D290+D247+D126+D315</f>
        <v>2338251</v>
      </c>
      <c r="E350" s="58">
        <f t="shared" si="73"/>
        <v>2453241</v>
      </c>
      <c r="F350" s="58">
        <f t="shared" si="73"/>
        <v>2457241</v>
      </c>
      <c r="G350" s="58">
        <v>964762</v>
      </c>
    </row>
    <row r="351" spans="1:7" ht="13.9" customHeight="1">
      <c r="A351" s="110"/>
      <c r="B351" s="26"/>
      <c r="C351" s="88"/>
      <c r="D351" s="27"/>
      <c r="E351" s="27"/>
      <c r="F351" s="27"/>
      <c r="G351" s="27"/>
    </row>
    <row r="352" spans="1:7" ht="13.9" customHeight="1">
      <c r="A352" s="25" t="s">
        <v>8</v>
      </c>
      <c r="B352" s="49">
        <v>2235</v>
      </c>
      <c r="C352" s="43" t="s">
        <v>0</v>
      </c>
      <c r="D352" s="27"/>
      <c r="E352" s="27"/>
      <c r="F352" s="27"/>
      <c r="G352" s="27"/>
    </row>
    <row r="353" spans="1:7" ht="13.9" customHeight="1">
      <c r="A353" s="25"/>
      <c r="B353" s="51">
        <v>1</v>
      </c>
      <c r="C353" s="52" t="s">
        <v>473</v>
      </c>
      <c r="D353" s="27"/>
      <c r="E353" s="27"/>
      <c r="F353" s="27"/>
      <c r="G353" s="27"/>
    </row>
    <row r="354" spans="1:7" ht="13.9" customHeight="1">
      <c r="A354" s="25"/>
      <c r="B354" s="46">
        <v>1.2</v>
      </c>
      <c r="C354" s="43" t="s">
        <v>474</v>
      </c>
      <c r="D354" s="27"/>
      <c r="E354" s="27"/>
      <c r="F354" s="27"/>
      <c r="G354" s="27"/>
    </row>
    <row r="355" spans="1:7" ht="27.95" customHeight="1">
      <c r="A355" s="25"/>
      <c r="B355" s="15">
        <v>67</v>
      </c>
      <c r="C355" s="52" t="s">
        <v>475</v>
      </c>
      <c r="D355" s="27"/>
      <c r="E355" s="27"/>
      <c r="F355" s="27"/>
      <c r="G355" s="27"/>
    </row>
    <row r="356" spans="1:7" ht="13.9" customHeight="1">
      <c r="A356" s="25"/>
      <c r="B356" s="15" t="s">
        <v>476</v>
      </c>
      <c r="C356" s="52" t="s">
        <v>443</v>
      </c>
      <c r="D356" s="55">
        <v>0</v>
      </c>
      <c r="E356" s="85">
        <v>21000</v>
      </c>
      <c r="F356" s="85">
        <v>21000</v>
      </c>
      <c r="G356" s="67">
        <v>30000</v>
      </c>
    </row>
    <row r="357" spans="1:7" ht="27.95" customHeight="1">
      <c r="A357" s="25" t="s">
        <v>6</v>
      </c>
      <c r="B357" s="15">
        <v>67</v>
      </c>
      <c r="C357" s="52" t="s">
        <v>475</v>
      </c>
      <c r="D357" s="155">
        <f t="shared" ref="D357:F358" si="74">D356</f>
        <v>0</v>
      </c>
      <c r="E357" s="134">
        <f t="shared" si="74"/>
        <v>21000</v>
      </c>
      <c r="F357" s="134">
        <f t="shared" si="74"/>
        <v>21000</v>
      </c>
      <c r="G357" s="125">
        <v>30000</v>
      </c>
    </row>
    <row r="358" spans="1:7" ht="13.9" customHeight="1">
      <c r="A358" s="25" t="s">
        <v>6</v>
      </c>
      <c r="B358" s="46">
        <v>1.2</v>
      </c>
      <c r="C358" s="43" t="s">
        <v>474</v>
      </c>
      <c r="D358" s="155">
        <f t="shared" si="74"/>
        <v>0</v>
      </c>
      <c r="E358" s="134">
        <f t="shared" si="74"/>
        <v>21000</v>
      </c>
      <c r="F358" s="134">
        <f t="shared" si="74"/>
        <v>21000</v>
      </c>
      <c r="G358" s="125">
        <v>30000</v>
      </c>
    </row>
    <row r="359" spans="1:7" s="149" customFormat="1" ht="13.9" customHeight="1">
      <c r="A359" s="25" t="s">
        <v>6</v>
      </c>
      <c r="B359" s="51">
        <v>1</v>
      </c>
      <c r="C359" s="52" t="s">
        <v>473</v>
      </c>
      <c r="D359" s="155">
        <f t="shared" ref="D359:F359" si="75">D358</f>
        <v>0</v>
      </c>
      <c r="E359" s="134">
        <f t="shared" si="75"/>
        <v>21000</v>
      </c>
      <c r="F359" s="134">
        <f t="shared" si="75"/>
        <v>21000</v>
      </c>
      <c r="G359" s="125">
        <v>30000</v>
      </c>
    </row>
    <row r="360" spans="1:7" ht="13.9" customHeight="1">
      <c r="A360" s="25"/>
      <c r="B360" s="49"/>
      <c r="C360" s="43"/>
      <c r="D360" s="27"/>
      <c r="E360" s="27"/>
      <c r="F360" s="27"/>
      <c r="G360" s="27"/>
    </row>
    <row r="361" spans="1:7" ht="13.9" customHeight="1">
      <c r="A361" s="25"/>
      <c r="B361" s="51">
        <v>2</v>
      </c>
      <c r="C361" s="52" t="s">
        <v>32</v>
      </c>
      <c r="D361" s="27"/>
      <c r="E361" s="27"/>
      <c r="F361" s="27"/>
      <c r="G361" s="27"/>
    </row>
    <row r="362" spans="1:7" s="88" customFormat="1" ht="13.9" customHeight="1">
      <c r="A362" s="25"/>
      <c r="B362" s="46">
        <v>2.0009999999999999</v>
      </c>
      <c r="C362" s="43" t="s">
        <v>11</v>
      </c>
      <c r="D362" s="27"/>
      <c r="E362" s="27"/>
      <c r="F362" s="27"/>
      <c r="G362" s="27"/>
    </row>
    <row r="363" spans="1:7" ht="13.9" customHeight="1">
      <c r="B363" s="23">
        <v>39</v>
      </c>
      <c r="C363" s="69" t="s">
        <v>33</v>
      </c>
      <c r="D363" s="151"/>
      <c r="E363" s="151"/>
      <c r="F363" s="151"/>
      <c r="G363" s="151"/>
    </row>
    <row r="364" spans="1:7" ht="13.9" customHeight="1">
      <c r="B364" s="23">
        <v>48</v>
      </c>
      <c r="C364" s="69" t="s">
        <v>384</v>
      </c>
      <c r="D364" s="151"/>
      <c r="E364" s="151"/>
      <c r="F364" s="151"/>
      <c r="G364" s="151"/>
    </row>
    <row r="365" spans="1:7" ht="13.9" customHeight="1">
      <c r="B365" s="23" t="s">
        <v>240</v>
      </c>
      <c r="C365" s="56" t="s">
        <v>14</v>
      </c>
      <c r="D365" s="178">
        <v>16802</v>
      </c>
      <c r="E365" s="154">
        <v>0</v>
      </c>
      <c r="F365" s="154">
        <v>0</v>
      </c>
      <c r="G365" s="54">
        <v>0</v>
      </c>
    </row>
    <row r="366" spans="1:7" ht="13.9" customHeight="1">
      <c r="B366" s="23" t="s">
        <v>260</v>
      </c>
      <c r="C366" s="56" t="s">
        <v>255</v>
      </c>
      <c r="D366" s="178">
        <v>945</v>
      </c>
      <c r="E366" s="154">
        <v>0</v>
      </c>
      <c r="F366" s="154">
        <v>0</v>
      </c>
      <c r="G366" s="54">
        <v>0</v>
      </c>
    </row>
    <row r="367" spans="1:7" ht="13.9" customHeight="1">
      <c r="B367" s="23" t="s">
        <v>241</v>
      </c>
      <c r="C367" s="129" t="s">
        <v>428</v>
      </c>
      <c r="D367" s="178">
        <v>49</v>
      </c>
      <c r="E367" s="154">
        <v>0</v>
      </c>
      <c r="F367" s="154">
        <v>0</v>
      </c>
      <c r="G367" s="54">
        <v>0</v>
      </c>
    </row>
    <row r="368" spans="1:7" ht="13.9" customHeight="1">
      <c r="B368" s="23" t="s">
        <v>242</v>
      </c>
      <c r="C368" s="56" t="s">
        <v>17</v>
      </c>
      <c r="D368" s="86">
        <v>130</v>
      </c>
      <c r="E368" s="153">
        <v>0</v>
      </c>
      <c r="F368" s="153">
        <v>0</v>
      </c>
      <c r="G368" s="47">
        <v>0</v>
      </c>
    </row>
    <row r="369" spans="1:7" ht="13.9" customHeight="1">
      <c r="A369" s="25" t="s">
        <v>6</v>
      </c>
      <c r="B369" s="15">
        <v>48</v>
      </c>
      <c r="C369" s="52" t="s">
        <v>384</v>
      </c>
      <c r="D369" s="134">
        <f t="shared" ref="D369:F369" si="76">SUM(D365:D368)</f>
        <v>17926</v>
      </c>
      <c r="E369" s="155">
        <f t="shared" si="76"/>
        <v>0</v>
      </c>
      <c r="F369" s="155">
        <f t="shared" si="76"/>
        <v>0</v>
      </c>
      <c r="G369" s="155">
        <v>0</v>
      </c>
    </row>
    <row r="370" spans="1:7">
      <c r="C370" s="69"/>
      <c r="D370" s="151"/>
      <c r="E370" s="151"/>
      <c r="F370" s="151"/>
      <c r="G370" s="151"/>
    </row>
    <row r="371" spans="1:7" ht="14.45" customHeight="1">
      <c r="A371" s="25"/>
      <c r="B371" s="15">
        <v>60</v>
      </c>
      <c r="C371" s="52" t="s">
        <v>34</v>
      </c>
      <c r="D371" s="27"/>
      <c r="E371" s="27"/>
      <c r="F371" s="27"/>
      <c r="G371" s="27"/>
    </row>
    <row r="372" spans="1:7" ht="14.45" customHeight="1">
      <c r="A372" s="25"/>
      <c r="B372" s="59" t="s">
        <v>35</v>
      </c>
      <c r="C372" s="52" t="s">
        <v>14</v>
      </c>
      <c r="D372" s="27">
        <f>56813</f>
        <v>56813</v>
      </c>
      <c r="E372" s="55">
        <v>0</v>
      </c>
      <c r="F372" s="55">
        <v>0</v>
      </c>
      <c r="G372" s="54">
        <v>0</v>
      </c>
    </row>
    <row r="373" spans="1:7" ht="14.45" customHeight="1">
      <c r="A373" s="25"/>
      <c r="B373" s="59" t="s">
        <v>283</v>
      </c>
      <c r="C373" s="53" t="s">
        <v>255</v>
      </c>
      <c r="D373" s="85">
        <v>10336</v>
      </c>
      <c r="E373" s="55">
        <v>0</v>
      </c>
      <c r="F373" s="55">
        <v>0</v>
      </c>
      <c r="G373" s="54">
        <v>0</v>
      </c>
    </row>
    <row r="374" spans="1:7" ht="14.45" customHeight="1">
      <c r="A374" s="118"/>
      <c r="B374" s="175" t="s">
        <v>36</v>
      </c>
      <c r="C374" s="150" t="s">
        <v>428</v>
      </c>
      <c r="D374" s="86">
        <v>249</v>
      </c>
      <c r="E374" s="153">
        <v>0</v>
      </c>
      <c r="F374" s="153">
        <v>0</v>
      </c>
      <c r="G374" s="47">
        <v>0</v>
      </c>
    </row>
    <row r="375" spans="1:7" ht="14.45" customHeight="1">
      <c r="A375" s="25"/>
      <c r="B375" s="59" t="s">
        <v>37</v>
      </c>
      <c r="C375" s="52" t="s">
        <v>17</v>
      </c>
      <c r="D375" s="27">
        <v>1594</v>
      </c>
      <c r="E375" s="55">
        <v>0</v>
      </c>
      <c r="F375" s="55">
        <v>0</v>
      </c>
      <c r="G375" s="54">
        <v>0</v>
      </c>
    </row>
    <row r="376" spans="1:7" ht="14.45" customHeight="1">
      <c r="A376" s="25"/>
      <c r="B376" s="59" t="s">
        <v>109</v>
      </c>
      <c r="C376" s="52" t="s">
        <v>222</v>
      </c>
      <c r="D376" s="85">
        <v>955</v>
      </c>
      <c r="E376" s="55">
        <v>0</v>
      </c>
      <c r="F376" s="55">
        <v>0</v>
      </c>
      <c r="G376" s="54">
        <v>0</v>
      </c>
    </row>
    <row r="377" spans="1:7" ht="14.45" customHeight="1">
      <c r="A377" s="25"/>
      <c r="B377" s="59" t="s">
        <v>38</v>
      </c>
      <c r="C377" s="52" t="s">
        <v>18</v>
      </c>
      <c r="D377" s="85">
        <v>99</v>
      </c>
      <c r="E377" s="55">
        <v>0</v>
      </c>
      <c r="F377" s="55">
        <v>0</v>
      </c>
      <c r="G377" s="54">
        <v>0</v>
      </c>
    </row>
    <row r="378" spans="1:7" ht="14.45" customHeight="1">
      <c r="A378" s="25" t="s">
        <v>6</v>
      </c>
      <c r="B378" s="15">
        <v>60</v>
      </c>
      <c r="C378" s="52" t="s">
        <v>34</v>
      </c>
      <c r="D378" s="125">
        <f t="shared" ref="D378:F378" si="77">SUM(D372:D377)</f>
        <v>70046</v>
      </c>
      <c r="E378" s="155">
        <f t="shared" si="77"/>
        <v>0</v>
      </c>
      <c r="F378" s="155">
        <f t="shared" si="77"/>
        <v>0</v>
      </c>
      <c r="G378" s="155">
        <v>0</v>
      </c>
    </row>
    <row r="379" spans="1:7">
      <c r="A379" s="25"/>
      <c r="B379" s="15"/>
      <c r="C379" s="52"/>
      <c r="D379" s="27"/>
      <c r="E379" s="27"/>
      <c r="F379" s="27"/>
      <c r="G379" s="27"/>
    </row>
    <row r="380" spans="1:7" ht="14.45" customHeight="1">
      <c r="A380" s="25"/>
      <c r="B380" s="15">
        <v>61</v>
      </c>
      <c r="C380" s="52" t="s">
        <v>39</v>
      </c>
      <c r="D380" s="27"/>
      <c r="E380" s="27"/>
      <c r="F380" s="27"/>
      <c r="G380" s="27"/>
    </row>
    <row r="381" spans="1:7" ht="14.45" customHeight="1">
      <c r="A381" s="25"/>
      <c r="B381" s="59" t="s">
        <v>40</v>
      </c>
      <c r="C381" s="52" t="s">
        <v>14</v>
      </c>
      <c r="D381" s="27">
        <v>32172</v>
      </c>
      <c r="E381" s="55">
        <v>0</v>
      </c>
      <c r="F381" s="55">
        <v>0</v>
      </c>
      <c r="G381" s="54">
        <v>0</v>
      </c>
    </row>
    <row r="382" spans="1:7" ht="14.45" customHeight="1">
      <c r="A382" s="25"/>
      <c r="B382" s="59" t="s">
        <v>261</v>
      </c>
      <c r="C382" s="52" t="s">
        <v>255</v>
      </c>
      <c r="D382" s="85">
        <v>6068</v>
      </c>
      <c r="E382" s="55">
        <v>0</v>
      </c>
      <c r="F382" s="55">
        <v>0</v>
      </c>
      <c r="G382" s="54">
        <v>0</v>
      </c>
    </row>
    <row r="383" spans="1:7" ht="14.45" customHeight="1">
      <c r="A383" s="25"/>
      <c r="B383" s="59" t="s">
        <v>41</v>
      </c>
      <c r="C383" s="129" t="s">
        <v>428</v>
      </c>
      <c r="D383" s="85">
        <v>388</v>
      </c>
      <c r="E383" s="55">
        <v>0</v>
      </c>
      <c r="F383" s="55">
        <v>0</v>
      </c>
      <c r="G383" s="54">
        <v>0</v>
      </c>
    </row>
    <row r="384" spans="1:7" ht="14.45" customHeight="1">
      <c r="A384" s="25"/>
      <c r="B384" s="59" t="s">
        <v>42</v>
      </c>
      <c r="C384" s="52" t="s">
        <v>17</v>
      </c>
      <c r="D384" s="27">
        <v>3635</v>
      </c>
      <c r="E384" s="55">
        <v>0</v>
      </c>
      <c r="F384" s="55">
        <v>0</v>
      </c>
      <c r="G384" s="54">
        <v>0</v>
      </c>
    </row>
    <row r="385" spans="1:7" ht="14.45" customHeight="1">
      <c r="A385" s="25"/>
      <c r="B385" s="59" t="s">
        <v>345</v>
      </c>
      <c r="C385" s="129" t="s">
        <v>444</v>
      </c>
      <c r="D385" s="86">
        <v>2000</v>
      </c>
      <c r="E385" s="153">
        <v>0</v>
      </c>
      <c r="F385" s="153">
        <v>0</v>
      </c>
      <c r="G385" s="47">
        <v>0</v>
      </c>
    </row>
    <row r="386" spans="1:7" ht="14.45" customHeight="1">
      <c r="A386" s="25" t="s">
        <v>6</v>
      </c>
      <c r="B386" s="15">
        <v>61</v>
      </c>
      <c r="C386" s="52" t="s">
        <v>39</v>
      </c>
      <c r="D386" s="148">
        <f t="shared" ref="D386:F386" si="78">SUM(D381:D385)</f>
        <v>44263</v>
      </c>
      <c r="E386" s="153">
        <f t="shared" si="78"/>
        <v>0</v>
      </c>
      <c r="F386" s="153">
        <f t="shared" si="78"/>
        <v>0</v>
      </c>
      <c r="G386" s="153">
        <v>0</v>
      </c>
    </row>
    <row r="387" spans="1:7" ht="14.45" customHeight="1">
      <c r="A387" s="25" t="s">
        <v>6</v>
      </c>
      <c r="B387" s="15">
        <v>39</v>
      </c>
      <c r="C387" s="52" t="s">
        <v>33</v>
      </c>
      <c r="D387" s="86">
        <f t="shared" ref="D387:F387" si="79">D386+D378+D369</f>
        <v>132235</v>
      </c>
      <c r="E387" s="153">
        <f t="shared" si="79"/>
        <v>0</v>
      </c>
      <c r="F387" s="153">
        <f t="shared" si="79"/>
        <v>0</v>
      </c>
      <c r="G387" s="153">
        <v>0</v>
      </c>
    </row>
    <row r="388" spans="1:7" ht="14.45" customHeight="1">
      <c r="A388" s="25" t="s">
        <v>6</v>
      </c>
      <c r="B388" s="46">
        <v>2.0009999999999999</v>
      </c>
      <c r="C388" s="43" t="s">
        <v>11</v>
      </c>
      <c r="D388" s="58">
        <f t="shared" ref="D388:F388" si="80">D387</f>
        <v>132235</v>
      </c>
      <c r="E388" s="48">
        <f t="shared" si="80"/>
        <v>0</v>
      </c>
      <c r="F388" s="48">
        <f t="shared" si="80"/>
        <v>0</v>
      </c>
      <c r="G388" s="48">
        <v>0</v>
      </c>
    </row>
    <row r="389" spans="1:7">
      <c r="A389" s="25"/>
      <c r="B389" s="73"/>
      <c r="C389" s="43"/>
      <c r="D389" s="44"/>
      <c r="E389" s="44"/>
      <c r="F389" s="44"/>
      <c r="G389" s="44"/>
    </row>
    <row r="390" spans="1:7" ht="13.9" customHeight="1">
      <c r="B390" s="61">
        <v>2.101</v>
      </c>
      <c r="C390" s="62" t="s">
        <v>43</v>
      </c>
      <c r="D390" s="151"/>
      <c r="E390" s="151"/>
      <c r="F390" s="151"/>
      <c r="G390" s="151"/>
    </row>
    <row r="391" spans="1:7" ht="13.9" customHeight="1">
      <c r="A391" s="25"/>
      <c r="B391" s="135">
        <v>60</v>
      </c>
      <c r="C391" s="52" t="s">
        <v>44</v>
      </c>
      <c r="D391" s="27"/>
      <c r="E391" s="27"/>
      <c r="F391" s="27"/>
      <c r="G391" s="27"/>
    </row>
    <row r="392" spans="1:7" s="88" customFormat="1" ht="13.9" customHeight="1">
      <c r="A392" s="25"/>
      <c r="B392" s="59" t="s">
        <v>45</v>
      </c>
      <c r="C392" s="53" t="s">
        <v>521</v>
      </c>
      <c r="D392" s="66">
        <v>215</v>
      </c>
      <c r="E392" s="54">
        <v>0</v>
      </c>
      <c r="F392" s="54">
        <v>0</v>
      </c>
      <c r="G392" s="54">
        <v>0</v>
      </c>
    </row>
    <row r="393" spans="1:7" s="88" customFormat="1" ht="13.9" customHeight="1">
      <c r="A393" s="25"/>
      <c r="B393" s="59" t="s">
        <v>401</v>
      </c>
      <c r="C393" s="53" t="s">
        <v>402</v>
      </c>
      <c r="D393" s="66">
        <v>2310</v>
      </c>
      <c r="E393" s="54">
        <v>0</v>
      </c>
      <c r="F393" s="54">
        <v>0</v>
      </c>
      <c r="G393" s="54">
        <v>0</v>
      </c>
    </row>
    <row r="394" spans="1:7" ht="13.9" customHeight="1">
      <c r="A394" s="25"/>
      <c r="B394" s="59" t="s">
        <v>64</v>
      </c>
      <c r="C394" s="69" t="s">
        <v>174</v>
      </c>
      <c r="D394" s="85">
        <v>750</v>
      </c>
      <c r="E394" s="55">
        <v>0</v>
      </c>
      <c r="F394" s="55">
        <v>0</v>
      </c>
      <c r="G394" s="54">
        <v>0</v>
      </c>
    </row>
    <row r="395" spans="1:7" s="88" customFormat="1" ht="13.9" customHeight="1">
      <c r="A395" s="25"/>
      <c r="B395" s="59" t="s">
        <v>192</v>
      </c>
      <c r="C395" s="52" t="s">
        <v>363</v>
      </c>
      <c r="D395" s="85">
        <v>59494</v>
      </c>
      <c r="E395" s="55">
        <v>0</v>
      </c>
      <c r="F395" s="55">
        <v>0</v>
      </c>
      <c r="G395" s="54">
        <v>0</v>
      </c>
    </row>
    <row r="396" spans="1:7" ht="28.15" customHeight="1">
      <c r="A396" s="25"/>
      <c r="B396" s="59" t="s">
        <v>157</v>
      </c>
      <c r="C396" s="69" t="s">
        <v>271</v>
      </c>
      <c r="D396" s="85">
        <v>4896</v>
      </c>
      <c r="E396" s="55">
        <v>0</v>
      </c>
      <c r="F396" s="55">
        <v>0</v>
      </c>
      <c r="G396" s="54">
        <v>0</v>
      </c>
    </row>
    <row r="397" spans="1:7" ht="13.9" customHeight="1">
      <c r="A397" s="25"/>
      <c r="B397" s="59" t="s">
        <v>158</v>
      </c>
      <c r="C397" s="69" t="s">
        <v>159</v>
      </c>
      <c r="D397" s="85">
        <v>2500</v>
      </c>
      <c r="E397" s="55">
        <v>0</v>
      </c>
      <c r="F397" s="55">
        <v>0</v>
      </c>
      <c r="G397" s="54">
        <v>0</v>
      </c>
    </row>
    <row r="398" spans="1:7" ht="15" customHeight="1">
      <c r="A398" s="25"/>
      <c r="B398" s="59" t="s">
        <v>169</v>
      </c>
      <c r="C398" s="69" t="s">
        <v>170</v>
      </c>
      <c r="D398" s="85">
        <v>10000</v>
      </c>
      <c r="E398" s="55">
        <v>0</v>
      </c>
      <c r="F398" s="55">
        <v>0</v>
      </c>
      <c r="G398" s="54">
        <v>0</v>
      </c>
    </row>
    <row r="399" spans="1:7" ht="13.9" customHeight="1">
      <c r="A399" s="25"/>
      <c r="B399" s="59" t="s">
        <v>275</v>
      </c>
      <c r="C399" s="69" t="s">
        <v>276</v>
      </c>
      <c r="D399" s="85">
        <v>3000</v>
      </c>
      <c r="E399" s="55">
        <v>0</v>
      </c>
      <c r="F399" s="55">
        <v>0</v>
      </c>
      <c r="G399" s="54">
        <v>0</v>
      </c>
    </row>
    <row r="400" spans="1:7" ht="15" customHeight="1">
      <c r="A400" s="25"/>
      <c r="B400" s="59" t="s">
        <v>370</v>
      </c>
      <c r="C400" s="52" t="s">
        <v>364</v>
      </c>
      <c r="D400" s="86">
        <f>1838-1</f>
        <v>1837</v>
      </c>
      <c r="E400" s="153">
        <v>0</v>
      </c>
      <c r="F400" s="153">
        <v>0</v>
      </c>
      <c r="G400" s="47">
        <v>0</v>
      </c>
    </row>
    <row r="401" spans="1:7" ht="13.9" customHeight="1">
      <c r="A401" s="25" t="s">
        <v>6</v>
      </c>
      <c r="B401" s="15">
        <v>60</v>
      </c>
      <c r="C401" s="52" t="s">
        <v>44</v>
      </c>
      <c r="D401" s="86">
        <f t="shared" ref="D401:F401" si="81">SUM(D392:D400)</f>
        <v>85002</v>
      </c>
      <c r="E401" s="153">
        <f t="shared" si="81"/>
        <v>0</v>
      </c>
      <c r="F401" s="153">
        <f t="shared" si="81"/>
        <v>0</v>
      </c>
      <c r="G401" s="153">
        <v>0</v>
      </c>
    </row>
    <row r="402" spans="1:7" s="149" customFormat="1" ht="15" customHeight="1">
      <c r="A402" s="25" t="s">
        <v>6</v>
      </c>
      <c r="B402" s="46">
        <v>2.101</v>
      </c>
      <c r="C402" s="43" t="s">
        <v>43</v>
      </c>
      <c r="D402" s="58">
        <f t="shared" ref="D402:F402" si="82">D401</f>
        <v>85002</v>
      </c>
      <c r="E402" s="48">
        <f t="shared" si="82"/>
        <v>0</v>
      </c>
      <c r="F402" s="48">
        <f t="shared" si="82"/>
        <v>0</v>
      </c>
      <c r="G402" s="48">
        <v>0</v>
      </c>
    </row>
    <row r="403" spans="1:7">
      <c r="A403" s="25"/>
      <c r="B403" s="46"/>
      <c r="C403" s="43"/>
      <c r="D403" s="44"/>
      <c r="E403" s="66"/>
      <c r="F403" s="44"/>
      <c r="G403" s="44"/>
    </row>
    <row r="404" spans="1:7" ht="13.15" customHeight="1">
      <c r="A404" s="25"/>
      <c r="B404" s="46">
        <v>2.1019999999999999</v>
      </c>
      <c r="C404" s="43" t="s">
        <v>48</v>
      </c>
      <c r="D404" s="27"/>
      <c r="E404" s="27"/>
      <c r="F404" s="27"/>
      <c r="G404" s="27"/>
    </row>
    <row r="405" spans="1:7" ht="13.15" customHeight="1">
      <c r="B405" s="23">
        <v>52</v>
      </c>
      <c r="C405" s="69" t="s">
        <v>210</v>
      </c>
      <c r="D405" s="27"/>
      <c r="E405" s="27"/>
      <c r="F405" s="27"/>
      <c r="G405" s="27"/>
    </row>
    <row r="406" spans="1:7" ht="13.15" customHeight="1">
      <c r="A406" s="25"/>
      <c r="B406" s="15">
        <v>49</v>
      </c>
      <c r="C406" s="52" t="s">
        <v>78</v>
      </c>
      <c r="D406" s="27"/>
      <c r="E406" s="27"/>
      <c r="F406" s="27"/>
      <c r="G406" s="27"/>
    </row>
    <row r="407" spans="1:7" ht="13.15" customHeight="1">
      <c r="A407" s="25"/>
      <c r="B407" s="15" t="s">
        <v>133</v>
      </c>
      <c r="C407" s="52" t="s">
        <v>14</v>
      </c>
      <c r="D407" s="85">
        <v>9164</v>
      </c>
      <c r="E407" s="55">
        <v>0</v>
      </c>
      <c r="F407" s="55">
        <v>0</v>
      </c>
      <c r="G407" s="55">
        <v>0</v>
      </c>
    </row>
    <row r="408" spans="1:7" ht="13.15" customHeight="1">
      <c r="A408" s="25"/>
      <c r="B408" s="15" t="s">
        <v>284</v>
      </c>
      <c r="C408" s="52" t="s">
        <v>255</v>
      </c>
      <c r="D408" s="85">
        <v>2317</v>
      </c>
      <c r="E408" s="55">
        <v>0</v>
      </c>
      <c r="F408" s="55">
        <v>0</v>
      </c>
      <c r="G408" s="55">
        <v>0</v>
      </c>
    </row>
    <row r="409" spans="1:7" ht="13.15" customHeight="1">
      <c r="A409" s="25"/>
      <c r="B409" s="15" t="s">
        <v>298</v>
      </c>
      <c r="C409" s="129" t="s">
        <v>428</v>
      </c>
      <c r="D409" s="85">
        <v>180</v>
      </c>
      <c r="E409" s="55">
        <v>0</v>
      </c>
      <c r="F409" s="55">
        <v>0</v>
      </c>
      <c r="G409" s="55">
        <v>0</v>
      </c>
    </row>
    <row r="410" spans="1:7" ht="13.15" customHeight="1">
      <c r="A410" s="25"/>
      <c r="B410" s="15" t="s">
        <v>299</v>
      </c>
      <c r="C410" s="52" t="s">
        <v>17</v>
      </c>
      <c r="D410" s="85">
        <v>270</v>
      </c>
      <c r="E410" s="55">
        <v>0</v>
      </c>
      <c r="F410" s="55">
        <v>0</v>
      </c>
      <c r="G410" s="55">
        <v>0</v>
      </c>
    </row>
    <row r="411" spans="1:7" ht="13.15" customHeight="1">
      <c r="A411" s="25"/>
      <c r="B411" s="15" t="s">
        <v>300</v>
      </c>
      <c r="C411" s="52" t="s">
        <v>455</v>
      </c>
      <c r="D411" s="86">
        <v>2784</v>
      </c>
      <c r="E411" s="153">
        <v>0</v>
      </c>
      <c r="F411" s="153">
        <v>0</v>
      </c>
      <c r="G411" s="153">
        <v>0</v>
      </c>
    </row>
    <row r="412" spans="1:7" ht="13.15" customHeight="1">
      <c r="A412" s="25" t="s">
        <v>6</v>
      </c>
      <c r="B412" s="15">
        <v>49</v>
      </c>
      <c r="C412" s="52" t="s">
        <v>78</v>
      </c>
      <c r="D412" s="86">
        <f t="shared" ref="D412:F412" si="83">SUM(D407:D411)</f>
        <v>14715</v>
      </c>
      <c r="E412" s="153">
        <f t="shared" si="83"/>
        <v>0</v>
      </c>
      <c r="F412" s="153">
        <f t="shared" si="83"/>
        <v>0</v>
      </c>
      <c r="G412" s="153">
        <v>0</v>
      </c>
    </row>
    <row r="413" spans="1:7" ht="9.6" customHeight="1">
      <c r="A413" s="25"/>
      <c r="B413" s="15"/>
      <c r="C413" s="52"/>
      <c r="D413" s="27"/>
      <c r="E413" s="27"/>
      <c r="F413" s="27"/>
      <c r="G413" s="27"/>
    </row>
    <row r="414" spans="1:7" ht="13.15" customHeight="1">
      <c r="A414" s="25"/>
      <c r="B414" s="15">
        <v>50</v>
      </c>
      <c r="C414" s="52" t="s">
        <v>79</v>
      </c>
      <c r="D414" s="27"/>
      <c r="E414" s="27"/>
      <c r="F414" s="27"/>
      <c r="G414" s="27"/>
    </row>
    <row r="415" spans="1:7" ht="13.15" customHeight="1">
      <c r="A415" s="25"/>
      <c r="B415" s="15" t="s">
        <v>134</v>
      </c>
      <c r="C415" s="52" t="s">
        <v>14</v>
      </c>
      <c r="D415" s="85">
        <v>10604</v>
      </c>
      <c r="E415" s="55">
        <v>0</v>
      </c>
      <c r="F415" s="55">
        <v>0</v>
      </c>
      <c r="G415" s="55">
        <v>0</v>
      </c>
    </row>
    <row r="416" spans="1:7" ht="13.15" customHeight="1">
      <c r="A416" s="25"/>
      <c r="B416" s="15" t="s">
        <v>285</v>
      </c>
      <c r="C416" s="52" t="s">
        <v>255</v>
      </c>
      <c r="D416" s="85">
        <v>2103</v>
      </c>
      <c r="E416" s="55">
        <v>0</v>
      </c>
      <c r="F416" s="55">
        <v>0</v>
      </c>
      <c r="G416" s="55">
        <v>0</v>
      </c>
    </row>
    <row r="417" spans="1:7" ht="13.15" customHeight="1">
      <c r="A417" s="25"/>
      <c r="B417" s="15" t="s">
        <v>301</v>
      </c>
      <c r="C417" s="129" t="s">
        <v>428</v>
      </c>
      <c r="D417" s="86">
        <v>216</v>
      </c>
      <c r="E417" s="153">
        <v>0</v>
      </c>
      <c r="F417" s="153">
        <v>0</v>
      </c>
      <c r="G417" s="153">
        <v>0</v>
      </c>
    </row>
    <row r="418" spans="1:7" ht="13.15" customHeight="1">
      <c r="A418" s="25"/>
      <c r="B418" s="15" t="s">
        <v>302</v>
      </c>
      <c r="C418" s="52" t="s">
        <v>17</v>
      </c>
      <c r="D418" s="85">
        <v>281</v>
      </c>
      <c r="E418" s="55">
        <v>0</v>
      </c>
      <c r="F418" s="55">
        <v>0</v>
      </c>
      <c r="G418" s="55">
        <v>0</v>
      </c>
    </row>
    <row r="419" spans="1:7" ht="13.15" customHeight="1">
      <c r="A419" s="25"/>
      <c r="B419" s="15" t="s">
        <v>303</v>
      </c>
      <c r="C419" s="52" t="s">
        <v>455</v>
      </c>
      <c r="D419" s="86">
        <v>216</v>
      </c>
      <c r="E419" s="153">
        <v>0</v>
      </c>
      <c r="F419" s="153">
        <v>0</v>
      </c>
      <c r="G419" s="153">
        <v>0</v>
      </c>
    </row>
    <row r="420" spans="1:7" ht="13.15" customHeight="1">
      <c r="A420" s="118" t="s">
        <v>6</v>
      </c>
      <c r="B420" s="140">
        <v>50</v>
      </c>
      <c r="C420" s="132" t="s">
        <v>79</v>
      </c>
      <c r="D420" s="134">
        <f t="shared" ref="D420:F420" si="84">SUM(D415:D419)</f>
        <v>13420</v>
      </c>
      <c r="E420" s="155">
        <f t="shared" si="84"/>
        <v>0</v>
      </c>
      <c r="F420" s="155">
        <f t="shared" si="84"/>
        <v>0</v>
      </c>
      <c r="G420" s="155">
        <v>0</v>
      </c>
    </row>
    <row r="421" spans="1:7" ht="11.1" customHeight="1">
      <c r="A421" s="25"/>
      <c r="B421" s="15"/>
      <c r="C421" s="52"/>
      <c r="D421" s="27"/>
      <c r="E421" s="27"/>
      <c r="F421" s="27"/>
      <c r="G421" s="27"/>
    </row>
    <row r="422" spans="1:7" ht="13.15" customHeight="1">
      <c r="A422" s="25"/>
      <c r="B422" s="15">
        <v>51</v>
      </c>
      <c r="C422" s="52" t="s">
        <v>80</v>
      </c>
      <c r="D422" s="27"/>
      <c r="E422" s="27"/>
      <c r="F422" s="27"/>
      <c r="G422" s="27"/>
    </row>
    <row r="423" spans="1:7" ht="13.15" customHeight="1">
      <c r="A423" s="25"/>
      <c r="B423" s="15" t="s">
        <v>135</v>
      </c>
      <c r="C423" s="52" t="s">
        <v>14</v>
      </c>
      <c r="D423" s="85">
        <v>7453</v>
      </c>
      <c r="E423" s="55">
        <v>0</v>
      </c>
      <c r="F423" s="55">
        <v>0</v>
      </c>
      <c r="G423" s="55">
        <v>0</v>
      </c>
    </row>
    <row r="424" spans="1:7" ht="13.15" customHeight="1">
      <c r="A424" s="25"/>
      <c r="B424" s="15" t="s">
        <v>286</v>
      </c>
      <c r="C424" s="52" t="s">
        <v>255</v>
      </c>
      <c r="D424" s="85">
        <v>1513</v>
      </c>
      <c r="E424" s="55">
        <v>0</v>
      </c>
      <c r="F424" s="55">
        <v>0</v>
      </c>
      <c r="G424" s="55">
        <v>0</v>
      </c>
    </row>
    <row r="425" spans="1:7" ht="13.15" customHeight="1">
      <c r="A425" s="25"/>
      <c r="B425" s="15" t="s">
        <v>304</v>
      </c>
      <c r="C425" s="129" t="s">
        <v>428</v>
      </c>
      <c r="D425" s="85">
        <v>180</v>
      </c>
      <c r="E425" s="55">
        <v>0</v>
      </c>
      <c r="F425" s="55">
        <v>0</v>
      </c>
      <c r="G425" s="55">
        <v>0</v>
      </c>
    </row>
    <row r="426" spans="1:7" ht="13.15" customHeight="1">
      <c r="A426" s="25"/>
      <c r="B426" s="15" t="s">
        <v>305</v>
      </c>
      <c r="C426" s="52" t="s">
        <v>17</v>
      </c>
      <c r="D426" s="85">
        <v>257</v>
      </c>
      <c r="E426" s="55">
        <v>0</v>
      </c>
      <c r="F426" s="55">
        <v>0</v>
      </c>
      <c r="G426" s="55">
        <v>0</v>
      </c>
    </row>
    <row r="427" spans="1:7" ht="13.15" customHeight="1">
      <c r="A427" s="25"/>
      <c r="B427" s="15" t="s">
        <v>306</v>
      </c>
      <c r="C427" s="52" t="s">
        <v>455</v>
      </c>
      <c r="D427" s="85">
        <v>48</v>
      </c>
      <c r="E427" s="55">
        <v>0</v>
      </c>
      <c r="F427" s="55">
        <v>0</v>
      </c>
      <c r="G427" s="55">
        <v>0</v>
      </c>
    </row>
    <row r="428" spans="1:7" ht="13.15" customHeight="1">
      <c r="A428" s="25" t="s">
        <v>6</v>
      </c>
      <c r="B428" s="15">
        <v>51</v>
      </c>
      <c r="C428" s="52" t="s">
        <v>80</v>
      </c>
      <c r="D428" s="134">
        <f t="shared" ref="D428:F428" si="85">SUM(D423:D427)</f>
        <v>9451</v>
      </c>
      <c r="E428" s="155">
        <f t="shared" si="85"/>
        <v>0</v>
      </c>
      <c r="F428" s="155">
        <f t="shared" si="85"/>
        <v>0</v>
      </c>
      <c r="G428" s="155">
        <v>0</v>
      </c>
    </row>
    <row r="429" spans="1:7" ht="9.9499999999999993" customHeight="1">
      <c r="C429" s="69"/>
      <c r="D429" s="27"/>
      <c r="E429" s="27"/>
      <c r="F429" s="27"/>
      <c r="G429" s="27"/>
    </row>
    <row r="430" spans="1:7" ht="13.7" customHeight="1">
      <c r="B430" s="23">
        <v>52</v>
      </c>
      <c r="C430" s="69" t="s">
        <v>82</v>
      </c>
      <c r="D430" s="151"/>
      <c r="E430" s="151"/>
      <c r="F430" s="151"/>
      <c r="G430" s="151"/>
    </row>
    <row r="431" spans="1:7" ht="13.7" customHeight="1">
      <c r="A431" s="25"/>
      <c r="B431" s="15" t="s">
        <v>136</v>
      </c>
      <c r="C431" s="52" t="s">
        <v>14</v>
      </c>
      <c r="D431" s="85">
        <v>15569</v>
      </c>
      <c r="E431" s="55">
        <v>0</v>
      </c>
      <c r="F431" s="55">
        <v>0</v>
      </c>
      <c r="G431" s="55">
        <v>0</v>
      </c>
    </row>
    <row r="432" spans="1:7" ht="13.7" customHeight="1">
      <c r="A432" s="25"/>
      <c r="B432" s="15" t="s">
        <v>287</v>
      </c>
      <c r="C432" s="52" t="s">
        <v>255</v>
      </c>
      <c r="D432" s="85">
        <v>3901</v>
      </c>
      <c r="E432" s="55">
        <v>0</v>
      </c>
      <c r="F432" s="55">
        <v>0</v>
      </c>
      <c r="G432" s="55">
        <v>0</v>
      </c>
    </row>
    <row r="433" spans="1:7" s="88" customFormat="1" ht="13.7" customHeight="1">
      <c r="A433" s="25"/>
      <c r="B433" s="15" t="s">
        <v>307</v>
      </c>
      <c r="C433" s="129" t="s">
        <v>428</v>
      </c>
      <c r="D433" s="85">
        <v>288</v>
      </c>
      <c r="E433" s="55">
        <v>0</v>
      </c>
      <c r="F433" s="55">
        <v>0</v>
      </c>
      <c r="G433" s="55">
        <v>0</v>
      </c>
    </row>
    <row r="434" spans="1:7" ht="13.7" customHeight="1">
      <c r="A434" s="25"/>
      <c r="B434" s="15" t="s">
        <v>308</v>
      </c>
      <c r="C434" s="52" t="s">
        <v>17</v>
      </c>
      <c r="D434" s="85">
        <v>344</v>
      </c>
      <c r="E434" s="55">
        <v>0</v>
      </c>
      <c r="F434" s="55">
        <v>0</v>
      </c>
      <c r="G434" s="55">
        <v>0</v>
      </c>
    </row>
    <row r="435" spans="1:7" ht="13.7" customHeight="1">
      <c r="A435" s="25"/>
      <c r="B435" s="15" t="s">
        <v>309</v>
      </c>
      <c r="C435" s="52" t="s">
        <v>455</v>
      </c>
      <c r="D435" s="85">
        <v>36</v>
      </c>
      <c r="E435" s="55">
        <v>0</v>
      </c>
      <c r="F435" s="55">
        <v>0</v>
      </c>
      <c r="G435" s="55">
        <v>0</v>
      </c>
    </row>
    <row r="436" spans="1:7" ht="13.7" customHeight="1">
      <c r="A436" s="25" t="s">
        <v>6</v>
      </c>
      <c r="B436" s="15">
        <v>52</v>
      </c>
      <c r="C436" s="52" t="s">
        <v>82</v>
      </c>
      <c r="D436" s="134">
        <f t="shared" ref="D436:F436" si="86">SUM(D431:D435)</f>
        <v>20138</v>
      </c>
      <c r="E436" s="155">
        <f t="shared" si="86"/>
        <v>0</v>
      </c>
      <c r="F436" s="155">
        <f t="shared" si="86"/>
        <v>0</v>
      </c>
      <c r="G436" s="155">
        <v>0</v>
      </c>
    </row>
    <row r="437" spans="1:7" ht="9.9499999999999993" customHeight="1">
      <c r="A437" s="25"/>
      <c r="B437" s="15"/>
      <c r="C437" s="52"/>
      <c r="D437" s="151"/>
      <c r="E437" s="151"/>
      <c r="F437" s="151"/>
      <c r="G437" s="151"/>
    </row>
    <row r="438" spans="1:7" ht="13.15" customHeight="1">
      <c r="A438" s="25"/>
      <c r="B438" s="15">
        <v>53</v>
      </c>
      <c r="C438" s="52" t="s">
        <v>83</v>
      </c>
      <c r="D438" s="151"/>
      <c r="E438" s="151"/>
      <c r="F438" s="151"/>
      <c r="G438" s="151"/>
    </row>
    <row r="439" spans="1:7" ht="13.15" customHeight="1">
      <c r="A439" s="25"/>
      <c r="B439" s="15" t="s">
        <v>137</v>
      </c>
      <c r="C439" s="52" t="s">
        <v>14</v>
      </c>
      <c r="D439" s="85">
        <v>16698</v>
      </c>
      <c r="E439" s="55">
        <v>0</v>
      </c>
      <c r="F439" s="55">
        <v>0</v>
      </c>
      <c r="G439" s="55">
        <v>0</v>
      </c>
    </row>
    <row r="440" spans="1:7" ht="13.15" customHeight="1">
      <c r="A440" s="25"/>
      <c r="B440" s="15" t="s">
        <v>288</v>
      </c>
      <c r="C440" s="52" t="s">
        <v>255</v>
      </c>
      <c r="D440" s="85">
        <v>2995</v>
      </c>
      <c r="E440" s="55">
        <v>0</v>
      </c>
      <c r="F440" s="55">
        <v>0</v>
      </c>
      <c r="G440" s="55">
        <v>0</v>
      </c>
    </row>
    <row r="441" spans="1:7" ht="13.15" customHeight="1">
      <c r="A441" s="25"/>
      <c r="B441" s="15" t="s">
        <v>310</v>
      </c>
      <c r="C441" s="129" t="s">
        <v>428</v>
      </c>
      <c r="D441" s="85">
        <v>288</v>
      </c>
      <c r="E441" s="55">
        <v>0</v>
      </c>
      <c r="F441" s="55">
        <v>0</v>
      </c>
      <c r="G441" s="55">
        <v>0</v>
      </c>
    </row>
    <row r="442" spans="1:7" ht="13.15" customHeight="1">
      <c r="A442" s="25"/>
      <c r="B442" s="15" t="s">
        <v>311</v>
      </c>
      <c r="C442" s="52" t="s">
        <v>17</v>
      </c>
      <c r="D442" s="85">
        <v>352</v>
      </c>
      <c r="E442" s="55">
        <v>0</v>
      </c>
      <c r="F442" s="55">
        <v>0</v>
      </c>
      <c r="G442" s="55">
        <v>0</v>
      </c>
    </row>
    <row r="443" spans="1:7" ht="13.15" customHeight="1">
      <c r="A443" s="25" t="s">
        <v>6</v>
      </c>
      <c r="B443" s="15">
        <v>53</v>
      </c>
      <c r="C443" s="52" t="s">
        <v>83</v>
      </c>
      <c r="D443" s="134">
        <f t="shared" ref="D443:F443" si="87">SUM(D439:D442)</f>
        <v>20333</v>
      </c>
      <c r="E443" s="155">
        <f t="shared" si="87"/>
        <v>0</v>
      </c>
      <c r="F443" s="155">
        <f t="shared" si="87"/>
        <v>0</v>
      </c>
      <c r="G443" s="155">
        <v>0</v>
      </c>
    </row>
    <row r="444" spans="1:7" ht="9.9499999999999993" customHeight="1">
      <c r="C444" s="69"/>
      <c r="D444" s="151"/>
      <c r="E444" s="151"/>
      <c r="F444" s="151"/>
      <c r="G444" s="151"/>
    </row>
    <row r="445" spans="1:7" ht="13.5" customHeight="1">
      <c r="B445" s="23">
        <v>54</v>
      </c>
      <c r="C445" s="69" t="s">
        <v>84</v>
      </c>
      <c r="D445" s="27"/>
      <c r="E445" s="27"/>
      <c r="F445" s="27"/>
      <c r="G445" s="27"/>
    </row>
    <row r="446" spans="1:7" ht="14.65" customHeight="1">
      <c r="B446" s="23" t="s">
        <v>138</v>
      </c>
      <c r="C446" s="69" t="s">
        <v>14</v>
      </c>
      <c r="D446" s="178">
        <v>8397</v>
      </c>
      <c r="E446" s="154">
        <v>0</v>
      </c>
      <c r="F446" s="154">
        <v>0</v>
      </c>
      <c r="G446" s="154">
        <v>0</v>
      </c>
    </row>
    <row r="447" spans="1:7" ht="14.65" customHeight="1">
      <c r="B447" s="23" t="s">
        <v>289</v>
      </c>
      <c r="C447" s="52" t="s">
        <v>255</v>
      </c>
      <c r="D447" s="178">
        <v>3420</v>
      </c>
      <c r="E447" s="154">
        <v>0</v>
      </c>
      <c r="F447" s="154">
        <v>0</v>
      </c>
      <c r="G447" s="154">
        <v>0</v>
      </c>
    </row>
    <row r="448" spans="1:7" ht="14.65" customHeight="1">
      <c r="B448" s="23" t="s">
        <v>312</v>
      </c>
      <c r="C448" s="129" t="s">
        <v>428</v>
      </c>
      <c r="D448" s="178">
        <v>252</v>
      </c>
      <c r="E448" s="154">
        <v>0</v>
      </c>
      <c r="F448" s="154">
        <v>0</v>
      </c>
      <c r="G448" s="154">
        <v>0</v>
      </c>
    </row>
    <row r="449" spans="1:7" ht="14.65" customHeight="1">
      <c r="A449" s="25"/>
      <c r="B449" s="15" t="s">
        <v>313</v>
      </c>
      <c r="C449" s="52" t="s">
        <v>17</v>
      </c>
      <c r="D449" s="85">
        <v>270</v>
      </c>
      <c r="E449" s="55">
        <v>0</v>
      </c>
      <c r="F449" s="55">
        <v>0</v>
      </c>
      <c r="G449" s="55">
        <v>0</v>
      </c>
    </row>
    <row r="450" spans="1:7" s="149" customFormat="1" ht="14.65" customHeight="1">
      <c r="A450" s="25" t="s">
        <v>6</v>
      </c>
      <c r="B450" s="15">
        <v>54</v>
      </c>
      <c r="C450" s="52" t="s">
        <v>84</v>
      </c>
      <c r="D450" s="134">
        <f t="shared" ref="D450:F450" si="88">SUM(D446:D449)</f>
        <v>12339</v>
      </c>
      <c r="E450" s="155">
        <f t="shared" si="88"/>
        <v>0</v>
      </c>
      <c r="F450" s="155">
        <f t="shared" si="88"/>
        <v>0</v>
      </c>
      <c r="G450" s="155">
        <v>0</v>
      </c>
    </row>
    <row r="451" spans="1:7" ht="9.9499999999999993" customHeight="1">
      <c r="A451" s="25"/>
      <c r="B451" s="15"/>
      <c r="C451" s="52"/>
      <c r="D451" s="27"/>
      <c r="E451" s="27"/>
      <c r="F451" s="27"/>
      <c r="G451" s="27"/>
    </row>
    <row r="452" spans="1:7" ht="14.65" customHeight="1">
      <c r="A452" s="25"/>
      <c r="B452" s="15">
        <v>55</v>
      </c>
      <c r="C452" s="52" t="s">
        <v>85</v>
      </c>
      <c r="D452" s="151"/>
      <c r="E452" s="151"/>
      <c r="F452" s="151"/>
      <c r="G452" s="151"/>
    </row>
    <row r="453" spans="1:7" ht="14.65" customHeight="1">
      <c r="A453" s="25"/>
      <c r="B453" s="15" t="s">
        <v>139</v>
      </c>
      <c r="C453" s="52" t="s">
        <v>14</v>
      </c>
      <c r="D453" s="85">
        <v>5996</v>
      </c>
      <c r="E453" s="55">
        <v>0</v>
      </c>
      <c r="F453" s="55">
        <v>0</v>
      </c>
      <c r="G453" s="55">
        <v>0</v>
      </c>
    </row>
    <row r="454" spans="1:7" ht="14.65" customHeight="1">
      <c r="A454" s="25"/>
      <c r="B454" s="15" t="s">
        <v>290</v>
      </c>
      <c r="C454" s="52" t="s">
        <v>255</v>
      </c>
      <c r="D454" s="85">
        <v>2489</v>
      </c>
      <c r="E454" s="55">
        <v>0</v>
      </c>
      <c r="F454" s="55">
        <v>0</v>
      </c>
      <c r="G454" s="55">
        <v>0</v>
      </c>
    </row>
    <row r="455" spans="1:7" ht="14.65" customHeight="1">
      <c r="A455" s="25"/>
      <c r="B455" s="15" t="s">
        <v>314</v>
      </c>
      <c r="C455" s="129" t="s">
        <v>428</v>
      </c>
      <c r="D455" s="85">
        <v>180</v>
      </c>
      <c r="E455" s="55">
        <v>0</v>
      </c>
      <c r="F455" s="55">
        <v>0</v>
      </c>
      <c r="G455" s="55">
        <v>0</v>
      </c>
    </row>
    <row r="456" spans="1:7" ht="14.65" customHeight="1">
      <c r="A456" s="25"/>
      <c r="B456" s="15" t="s">
        <v>315</v>
      </c>
      <c r="C456" s="52" t="s">
        <v>17</v>
      </c>
      <c r="D456" s="85">
        <v>243</v>
      </c>
      <c r="E456" s="55">
        <v>0</v>
      </c>
      <c r="F456" s="55">
        <v>0</v>
      </c>
      <c r="G456" s="55">
        <v>0</v>
      </c>
    </row>
    <row r="457" spans="1:7" ht="14.65" customHeight="1">
      <c r="A457" s="25"/>
      <c r="B457" s="15" t="s">
        <v>316</v>
      </c>
      <c r="C457" s="52" t="s">
        <v>455</v>
      </c>
      <c r="D457" s="86">
        <v>12</v>
      </c>
      <c r="E457" s="153">
        <v>0</v>
      </c>
      <c r="F457" s="153">
        <v>0</v>
      </c>
      <c r="G457" s="153">
        <v>0</v>
      </c>
    </row>
    <row r="458" spans="1:7" ht="14.65" customHeight="1">
      <c r="A458" s="25" t="s">
        <v>6</v>
      </c>
      <c r="B458" s="15">
        <v>55</v>
      </c>
      <c r="C458" s="52" t="s">
        <v>85</v>
      </c>
      <c r="D458" s="86">
        <f t="shared" ref="D458:F458" si="89">SUM(D453:D457)</f>
        <v>8920</v>
      </c>
      <c r="E458" s="153">
        <f t="shared" si="89"/>
        <v>0</v>
      </c>
      <c r="F458" s="153">
        <f t="shared" si="89"/>
        <v>0</v>
      </c>
      <c r="G458" s="153">
        <v>0</v>
      </c>
    </row>
    <row r="459" spans="1:7" ht="9.9499999999999993" customHeight="1">
      <c r="A459" s="25"/>
      <c r="B459" s="15"/>
      <c r="C459" s="52"/>
      <c r="D459" s="27"/>
      <c r="E459" s="27"/>
      <c r="F459" s="27"/>
      <c r="G459" s="27"/>
    </row>
    <row r="460" spans="1:7" ht="14.65" customHeight="1">
      <c r="A460" s="25"/>
      <c r="B460" s="15">
        <v>56</v>
      </c>
      <c r="C460" s="52" t="s">
        <v>161</v>
      </c>
      <c r="D460" s="27"/>
      <c r="E460" s="27"/>
      <c r="F460" s="27"/>
      <c r="G460" s="27"/>
    </row>
    <row r="461" spans="1:7" ht="14.65" customHeight="1">
      <c r="A461" s="25"/>
      <c r="B461" s="15" t="s">
        <v>140</v>
      </c>
      <c r="C461" s="52" t="s">
        <v>14</v>
      </c>
      <c r="D461" s="85">
        <v>15552</v>
      </c>
      <c r="E461" s="55">
        <v>0</v>
      </c>
      <c r="F461" s="55">
        <v>0</v>
      </c>
      <c r="G461" s="55">
        <v>0</v>
      </c>
    </row>
    <row r="462" spans="1:7" ht="14.65" customHeight="1">
      <c r="A462" s="25"/>
      <c r="B462" s="15" t="s">
        <v>291</v>
      </c>
      <c r="C462" s="52" t="s">
        <v>255</v>
      </c>
      <c r="D462" s="85">
        <v>1787</v>
      </c>
      <c r="E462" s="55">
        <v>0</v>
      </c>
      <c r="F462" s="55">
        <v>0</v>
      </c>
      <c r="G462" s="55">
        <v>0</v>
      </c>
    </row>
    <row r="463" spans="1:7" ht="14.65" customHeight="1">
      <c r="A463" s="25"/>
      <c r="B463" s="15" t="s">
        <v>317</v>
      </c>
      <c r="C463" s="129" t="s">
        <v>428</v>
      </c>
      <c r="D463" s="85">
        <v>252</v>
      </c>
      <c r="E463" s="55">
        <v>0</v>
      </c>
      <c r="F463" s="55">
        <v>0</v>
      </c>
      <c r="G463" s="55">
        <v>0</v>
      </c>
    </row>
    <row r="464" spans="1:7" ht="14.65" customHeight="1">
      <c r="A464" s="25"/>
      <c r="B464" s="15" t="s">
        <v>318</v>
      </c>
      <c r="C464" s="52" t="s">
        <v>17</v>
      </c>
      <c r="D464" s="85">
        <v>334</v>
      </c>
      <c r="E464" s="55">
        <v>0</v>
      </c>
      <c r="F464" s="55">
        <v>0</v>
      </c>
      <c r="G464" s="55">
        <v>0</v>
      </c>
    </row>
    <row r="465" spans="1:7" ht="14.65" customHeight="1">
      <c r="A465" s="25"/>
      <c r="B465" s="15" t="s">
        <v>319</v>
      </c>
      <c r="C465" s="52" t="s">
        <v>455</v>
      </c>
      <c r="D465" s="85">
        <v>324</v>
      </c>
      <c r="E465" s="55">
        <v>0</v>
      </c>
      <c r="F465" s="55">
        <v>0</v>
      </c>
      <c r="G465" s="55">
        <v>0</v>
      </c>
    </row>
    <row r="466" spans="1:7" ht="14.65" customHeight="1">
      <c r="A466" s="25" t="s">
        <v>6</v>
      </c>
      <c r="B466" s="15">
        <v>56</v>
      </c>
      <c r="C466" s="52" t="s">
        <v>161</v>
      </c>
      <c r="D466" s="134">
        <f t="shared" ref="D466:F466" si="90">SUM(D461:D465)</f>
        <v>18249</v>
      </c>
      <c r="E466" s="155">
        <f t="shared" si="90"/>
        <v>0</v>
      </c>
      <c r="F466" s="155">
        <f t="shared" si="90"/>
        <v>0</v>
      </c>
      <c r="G466" s="155">
        <v>0</v>
      </c>
    </row>
    <row r="467" spans="1:7" ht="10.9" customHeight="1">
      <c r="A467" s="25"/>
      <c r="B467" s="15"/>
      <c r="C467" s="52"/>
      <c r="D467" s="27"/>
      <c r="E467" s="27"/>
      <c r="F467" s="27"/>
      <c r="G467" s="27"/>
    </row>
    <row r="468" spans="1:7" ht="14.65" customHeight="1">
      <c r="A468" s="25"/>
      <c r="B468" s="15">
        <v>57</v>
      </c>
      <c r="C468" s="52" t="s">
        <v>86</v>
      </c>
      <c r="D468" s="27"/>
      <c r="E468" s="27"/>
      <c r="F468" s="27"/>
      <c r="G468" s="27"/>
    </row>
    <row r="469" spans="1:7" ht="14.65" customHeight="1">
      <c r="A469" s="25"/>
      <c r="B469" s="15" t="s">
        <v>141</v>
      </c>
      <c r="C469" s="52" t="s">
        <v>14</v>
      </c>
      <c r="D469" s="85">
        <v>12865</v>
      </c>
      <c r="E469" s="55">
        <v>0</v>
      </c>
      <c r="F469" s="55">
        <v>0</v>
      </c>
      <c r="G469" s="55">
        <v>0</v>
      </c>
    </row>
    <row r="470" spans="1:7" ht="14.65" customHeight="1">
      <c r="A470" s="118"/>
      <c r="B470" s="140" t="s">
        <v>292</v>
      </c>
      <c r="C470" s="132" t="s">
        <v>255</v>
      </c>
      <c r="D470" s="86">
        <v>1793</v>
      </c>
      <c r="E470" s="153">
        <v>0</v>
      </c>
      <c r="F470" s="153">
        <v>0</v>
      </c>
      <c r="G470" s="153">
        <v>0</v>
      </c>
    </row>
    <row r="471" spans="1:7" ht="14.65" customHeight="1">
      <c r="A471" s="25"/>
      <c r="B471" s="15" t="s">
        <v>320</v>
      </c>
      <c r="C471" s="129" t="s">
        <v>428</v>
      </c>
      <c r="D471" s="85">
        <v>216</v>
      </c>
      <c r="E471" s="55">
        <v>0</v>
      </c>
      <c r="F471" s="55">
        <v>0</v>
      </c>
      <c r="G471" s="55">
        <v>0</v>
      </c>
    </row>
    <row r="472" spans="1:7" ht="14.65" customHeight="1">
      <c r="A472" s="25"/>
      <c r="B472" s="15" t="s">
        <v>321</v>
      </c>
      <c r="C472" s="52" t="s">
        <v>17</v>
      </c>
      <c r="D472" s="85">
        <v>307</v>
      </c>
      <c r="E472" s="55">
        <v>0</v>
      </c>
      <c r="F472" s="55">
        <v>0</v>
      </c>
      <c r="G472" s="55">
        <v>0</v>
      </c>
    </row>
    <row r="473" spans="1:7" ht="14.65" customHeight="1">
      <c r="A473" s="25"/>
      <c r="B473" s="15" t="s">
        <v>322</v>
      </c>
      <c r="C473" s="52" t="s">
        <v>455</v>
      </c>
      <c r="D473" s="85">
        <v>372</v>
      </c>
      <c r="E473" s="55">
        <v>0</v>
      </c>
      <c r="F473" s="55">
        <v>0</v>
      </c>
      <c r="G473" s="55">
        <v>0</v>
      </c>
    </row>
    <row r="474" spans="1:7" ht="14.65" customHeight="1">
      <c r="A474" s="25" t="s">
        <v>6</v>
      </c>
      <c r="B474" s="15">
        <v>57</v>
      </c>
      <c r="C474" s="52" t="s">
        <v>86</v>
      </c>
      <c r="D474" s="134">
        <f t="shared" ref="D474:F474" si="91">SUM(D469:D473)</f>
        <v>15553</v>
      </c>
      <c r="E474" s="155">
        <f t="shared" si="91"/>
        <v>0</v>
      </c>
      <c r="F474" s="155">
        <f t="shared" si="91"/>
        <v>0</v>
      </c>
      <c r="G474" s="155">
        <v>0</v>
      </c>
    </row>
    <row r="475" spans="1:7" ht="9.9499999999999993" customHeight="1">
      <c r="A475" s="25"/>
      <c r="B475" s="15"/>
      <c r="C475" s="52"/>
      <c r="D475" s="151"/>
      <c r="E475" s="151"/>
      <c r="F475" s="151"/>
      <c r="G475" s="151"/>
    </row>
    <row r="476" spans="1:7" ht="13.15" customHeight="1">
      <c r="A476" s="25"/>
      <c r="B476" s="15">
        <v>62</v>
      </c>
      <c r="C476" s="52" t="s">
        <v>49</v>
      </c>
      <c r="D476" s="27"/>
      <c r="E476" s="44"/>
      <c r="F476" s="44"/>
      <c r="G476" s="44"/>
    </row>
    <row r="477" spans="1:7" ht="13.15" customHeight="1">
      <c r="A477" s="25"/>
      <c r="B477" s="59" t="s">
        <v>142</v>
      </c>
      <c r="C477" s="52" t="s">
        <v>14</v>
      </c>
      <c r="D477" s="66">
        <v>427</v>
      </c>
      <c r="E477" s="54">
        <v>0</v>
      </c>
      <c r="F477" s="55">
        <v>0</v>
      </c>
      <c r="G477" s="54">
        <v>0</v>
      </c>
    </row>
    <row r="478" spans="1:7" ht="13.15" customHeight="1">
      <c r="A478" s="25"/>
      <c r="B478" s="59" t="s">
        <v>293</v>
      </c>
      <c r="C478" s="52" t="s">
        <v>255</v>
      </c>
      <c r="D478" s="66">
        <v>1854</v>
      </c>
      <c r="E478" s="54">
        <v>0</v>
      </c>
      <c r="F478" s="55">
        <v>0</v>
      </c>
      <c r="G478" s="54">
        <v>0</v>
      </c>
    </row>
    <row r="479" spans="1:7" ht="13.15" customHeight="1">
      <c r="A479" s="25"/>
      <c r="B479" s="59" t="s">
        <v>143</v>
      </c>
      <c r="C479" s="129" t="s">
        <v>428</v>
      </c>
      <c r="D479" s="66">
        <v>10</v>
      </c>
      <c r="E479" s="54">
        <v>0</v>
      </c>
      <c r="F479" s="55">
        <v>0</v>
      </c>
      <c r="G479" s="54">
        <v>0</v>
      </c>
    </row>
    <row r="480" spans="1:7" ht="13.15" customHeight="1">
      <c r="A480" s="25"/>
      <c r="B480" s="59" t="s">
        <v>144</v>
      </c>
      <c r="C480" s="52" t="s">
        <v>17</v>
      </c>
      <c r="D480" s="66">
        <v>21516</v>
      </c>
      <c r="E480" s="54">
        <v>0</v>
      </c>
      <c r="F480" s="55">
        <v>0</v>
      </c>
      <c r="G480" s="54">
        <v>0</v>
      </c>
    </row>
    <row r="481" spans="1:7" ht="13.15" customHeight="1">
      <c r="B481" s="68" t="s">
        <v>145</v>
      </c>
      <c r="C481" s="69" t="s">
        <v>18</v>
      </c>
      <c r="D481" s="180">
        <v>128217</v>
      </c>
      <c r="E481" s="57">
        <v>0</v>
      </c>
      <c r="F481" s="154">
        <v>0</v>
      </c>
      <c r="G481" s="57">
        <v>0</v>
      </c>
    </row>
    <row r="482" spans="1:7" ht="13.15" customHeight="1">
      <c r="A482" s="11" t="s">
        <v>6</v>
      </c>
      <c r="B482" s="23">
        <v>62</v>
      </c>
      <c r="C482" s="69" t="s">
        <v>49</v>
      </c>
      <c r="D482" s="134">
        <f t="shared" ref="D482:F482" si="92">SUM(D477:D481)</f>
        <v>152024</v>
      </c>
      <c r="E482" s="155">
        <f t="shared" si="92"/>
        <v>0</v>
      </c>
      <c r="F482" s="155">
        <f t="shared" si="92"/>
        <v>0</v>
      </c>
      <c r="G482" s="155">
        <v>0</v>
      </c>
    </row>
    <row r="483" spans="1:7" ht="9.9499999999999993" customHeight="1">
      <c r="B483" s="68"/>
      <c r="C483" s="69"/>
      <c r="D483" s="27"/>
      <c r="E483" s="27"/>
      <c r="F483" s="27"/>
      <c r="G483" s="44"/>
    </row>
    <row r="484" spans="1:7" ht="13.15" customHeight="1">
      <c r="A484" s="25"/>
      <c r="B484" s="15">
        <v>63</v>
      </c>
      <c r="C484" s="52" t="s">
        <v>50</v>
      </c>
      <c r="D484" s="27"/>
      <c r="E484" s="44"/>
      <c r="F484" s="44"/>
      <c r="G484" s="44"/>
    </row>
    <row r="485" spans="1:7" ht="13.15" customHeight="1">
      <c r="A485" s="25"/>
      <c r="B485" s="59" t="s">
        <v>146</v>
      </c>
      <c r="C485" s="52" t="s">
        <v>18</v>
      </c>
      <c r="D485" s="66">
        <v>103</v>
      </c>
      <c r="E485" s="54">
        <v>0</v>
      </c>
      <c r="F485" s="55">
        <v>0</v>
      </c>
      <c r="G485" s="54">
        <v>0</v>
      </c>
    </row>
    <row r="486" spans="1:7" ht="13.15" customHeight="1">
      <c r="A486" s="25" t="s">
        <v>6</v>
      </c>
      <c r="B486" s="15">
        <v>63</v>
      </c>
      <c r="C486" s="52" t="s">
        <v>50</v>
      </c>
      <c r="D486" s="134">
        <f t="shared" ref="D486:F486" si="93">SUM(D484:D485)</f>
        <v>103</v>
      </c>
      <c r="E486" s="155">
        <f t="shared" si="93"/>
        <v>0</v>
      </c>
      <c r="F486" s="155">
        <f t="shared" si="93"/>
        <v>0</v>
      </c>
      <c r="G486" s="155">
        <v>0</v>
      </c>
    </row>
    <row r="487" spans="1:7" ht="9.9499999999999993" customHeight="1">
      <c r="A487" s="25"/>
      <c r="B487" s="15"/>
      <c r="C487" s="52"/>
      <c r="D487" s="151"/>
      <c r="E487" s="151"/>
      <c r="F487" s="151"/>
      <c r="G487" s="151"/>
    </row>
    <row r="488" spans="1:7" ht="13.15" customHeight="1">
      <c r="A488" s="25"/>
      <c r="B488" s="15">
        <v>66</v>
      </c>
      <c r="C488" s="52" t="s">
        <v>87</v>
      </c>
      <c r="D488" s="27"/>
      <c r="E488" s="27"/>
      <c r="F488" s="27"/>
      <c r="G488" s="27"/>
    </row>
    <row r="489" spans="1:7" s="88" customFormat="1" ht="13.15" customHeight="1">
      <c r="A489" s="25"/>
      <c r="B489" s="15" t="s">
        <v>147</v>
      </c>
      <c r="C489" s="52" t="s">
        <v>14</v>
      </c>
      <c r="D489" s="85">
        <v>7863</v>
      </c>
      <c r="E489" s="55">
        <v>0</v>
      </c>
      <c r="F489" s="55">
        <v>0</v>
      </c>
      <c r="G489" s="55">
        <v>0</v>
      </c>
    </row>
    <row r="490" spans="1:7" ht="13.15" customHeight="1">
      <c r="A490" s="25"/>
      <c r="B490" s="15" t="s">
        <v>294</v>
      </c>
      <c r="C490" s="52" t="s">
        <v>255</v>
      </c>
      <c r="D490" s="85">
        <v>2624</v>
      </c>
      <c r="E490" s="55">
        <v>0</v>
      </c>
      <c r="F490" s="55">
        <v>0</v>
      </c>
      <c r="G490" s="55">
        <v>0</v>
      </c>
    </row>
    <row r="491" spans="1:7" s="149" customFormat="1" ht="13.15" customHeight="1">
      <c r="A491" s="25"/>
      <c r="B491" s="15" t="s">
        <v>323</v>
      </c>
      <c r="C491" s="129" t="s">
        <v>428</v>
      </c>
      <c r="D491" s="86">
        <v>180</v>
      </c>
      <c r="E491" s="153">
        <v>0</v>
      </c>
      <c r="F491" s="153">
        <v>0</v>
      </c>
      <c r="G491" s="153">
        <v>0</v>
      </c>
    </row>
    <row r="492" spans="1:7" ht="13.15" customHeight="1">
      <c r="A492" s="25"/>
      <c r="B492" s="15" t="s">
        <v>324</v>
      </c>
      <c r="C492" s="52" t="s">
        <v>17</v>
      </c>
      <c r="D492" s="85">
        <v>261</v>
      </c>
      <c r="E492" s="55">
        <v>0</v>
      </c>
      <c r="F492" s="55">
        <v>0</v>
      </c>
      <c r="G492" s="55">
        <v>0</v>
      </c>
    </row>
    <row r="493" spans="1:7" ht="13.15" customHeight="1">
      <c r="A493" s="25"/>
      <c r="B493" s="15" t="s">
        <v>325</v>
      </c>
      <c r="C493" s="52" t="s">
        <v>455</v>
      </c>
      <c r="D493" s="85">
        <v>768</v>
      </c>
      <c r="E493" s="55">
        <v>0</v>
      </c>
      <c r="F493" s="55">
        <v>0</v>
      </c>
      <c r="G493" s="55">
        <v>0</v>
      </c>
    </row>
    <row r="494" spans="1:7">
      <c r="A494" s="25" t="s">
        <v>6</v>
      </c>
      <c r="B494" s="15">
        <v>66</v>
      </c>
      <c r="C494" s="52" t="s">
        <v>87</v>
      </c>
      <c r="D494" s="134">
        <f t="shared" ref="D494:F494" si="94">SUM(D489:D493)</f>
        <v>11696</v>
      </c>
      <c r="E494" s="155">
        <f t="shared" si="94"/>
        <v>0</v>
      </c>
      <c r="F494" s="155">
        <f t="shared" si="94"/>
        <v>0</v>
      </c>
      <c r="G494" s="155">
        <v>0</v>
      </c>
    </row>
    <row r="495" spans="1:7" ht="9.9499999999999993" customHeight="1">
      <c r="A495" s="25"/>
      <c r="B495" s="15"/>
      <c r="C495" s="52"/>
      <c r="D495" s="151"/>
      <c r="E495" s="151"/>
      <c r="F495" s="151"/>
      <c r="G495" s="151"/>
    </row>
    <row r="496" spans="1:7" ht="13.15" customHeight="1">
      <c r="A496" s="25"/>
      <c r="B496" s="15">
        <v>67</v>
      </c>
      <c r="C496" s="52" t="s">
        <v>81</v>
      </c>
      <c r="D496" s="27"/>
      <c r="E496" s="27"/>
      <c r="F496" s="27"/>
      <c r="G496" s="27"/>
    </row>
    <row r="497" spans="1:7" s="88" customFormat="1" ht="13.15" customHeight="1">
      <c r="A497" s="25"/>
      <c r="B497" s="15" t="s">
        <v>148</v>
      </c>
      <c r="C497" s="52" t="s">
        <v>14</v>
      </c>
      <c r="D497" s="85">
        <f>15077-1</f>
        <v>15076</v>
      </c>
      <c r="E497" s="55">
        <v>0</v>
      </c>
      <c r="F497" s="55">
        <v>0</v>
      </c>
      <c r="G497" s="55">
        <v>0</v>
      </c>
    </row>
    <row r="498" spans="1:7" ht="13.15" customHeight="1">
      <c r="A498" s="25"/>
      <c r="B498" s="15" t="s">
        <v>295</v>
      </c>
      <c r="C498" s="52" t="s">
        <v>255</v>
      </c>
      <c r="D498" s="85">
        <v>2228</v>
      </c>
      <c r="E498" s="55">
        <v>0</v>
      </c>
      <c r="F498" s="55">
        <v>0</v>
      </c>
      <c r="G498" s="55">
        <v>0</v>
      </c>
    </row>
    <row r="499" spans="1:7" s="88" customFormat="1" ht="13.15" customHeight="1">
      <c r="A499" s="25"/>
      <c r="B499" s="15" t="s">
        <v>326</v>
      </c>
      <c r="C499" s="129" t="s">
        <v>428</v>
      </c>
      <c r="D499" s="85">
        <v>252</v>
      </c>
      <c r="E499" s="55">
        <v>0</v>
      </c>
      <c r="F499" s="55">
        <v>0</v>
      </c>
      <c r="G499" s="55">
        <v>0</v>
      </c>
    </row>
    <row r="500" spans="1:7" ht="13.15" customHeight="1">
      <c r="A500" s="25"/>
      <c r="B500" s="15" t="s">
        <v>327</v>
      </c>
      <c r="C500" s="52" t="s">
        <v>17</v>
      </c>
      <c r="D500" s="85">
        <v>320</v>
      </c>
      <c r="E500" s="55">
        <v>0</v>
      </c>
      <c r="F500" s="55">
        <v>0</v>
      </c>
      <c r="G500" s="55">
        <v>0</v>
      </c>
    </row>
    <row r="501" spans="1:7" ht="13.15" customHeight="1">
      <c r="A501" s="25"/>
      <c r="B501" s="15" t="s">
        <v>328</v>
      </c>
      <c r="C501" s="52" t="s">
        <v>455</v>
      </c>
      <c r="D501" s="86">
        <v>612</v>
      </c>
      <c r="E501" s="153">
        <v>0</v>
      </c>
      <c r="F501" s="153">
        <v>0</v>
      </c>
      <c r="G501" s="153">
        <v>0</v>
      </c>
    </row>
    <row r="502" spans="1:7" ht="13.15" customHeight="1">
      <c r="A502" s="25" t="s">
        <v>6</v>
      </c>
      <c r="B502" s="15">
        <v>67</v>
      </c>
      <c r="C502" s="52" t="s">
        <v>81</v>
      </c>
      <c r="D502" s="86">
        <f t="shared" ref="D502:F502" si="95">SUM(D497:D501)</f>
        <v>18488</v>
      </c>
      <c r="E502" s="153">
        <f t="shared" si="95"/>
        <v>0</v>
      </c>
      <c r="F502" s="153">
        <f t="shared" si="95"/>
        <v>0</v>
      </c>
      <c r="G502" s="153">
        <v>0</v>
      </c>
    </row>
    <row r="503" spans="1:7" ht="9.9499999999999993" customHeight="1">
      <c r="A503" s="25"/>
      <c r="B503" s="15"/>
      <c r="C503" s="52"/>
      <c r="D503" s="27"/>
      <c r="E503" s="27"/>
      <c r="F503" s="27"/>
      <c r="G503" s="27"/>
    </row>
    <row r="504" spans="1:7">
      <c r="A504" s="25"/>
      <c r="B504" s="15">
        <v>68</v>
      </c>
      <c r="C504" s="52" t="s">
        <v>113</v>
      </c>
      <c r="D504" s="27"/>
      <c r="E504" s="27"/>
      <c r="F504" s="27"/>
      <c r="G504" s="27"/>
    </row>
    <row r="505" spans="1:7">
      <c r="A505" s="25"/>
      <c r="B505" s="15" t="s">
        <v>149</v>
      </c>
      <c r="C505" s="52" t="s">
        <v>14</v>
      </c>
      <c r="D505" s="85">
        <v>11360</v>
      </c>
      <c r="E505" s="55">
        <v>0</v>
      </c>
      <c r="F505" s="55">
        <v>0</v>
      </c>
      <c r="G505" s="55">
        <v>0</v>
      </c>
    </row>
    <row r="506" spans="1:7">
      <c r="A506" s="25"/>
      <c r="B506" s="15" t="s">
        <v>296</v>
      </c>
      <c r="C506" s="52" t="s">
        <v>255</v>
      </c>
      <c r="D506" s="85">
        <v>3442</v>
      </c>
      <c r="E506" s="55">
        <v>0</v>
      </c>
      <c r="F506" s="55">
        <v>0</v>
      </c>
      <c r="G506" s="55">
        <v>0</v>
      </c>
    </row>
    <row r="507" spans="1:7">
      <c r="A507" s="25"/>
      <c r="B507" s="15" t="s">
        <v>329</v>
      </c>
      <c r="C507" s="129" t="s">
        <v>428</v>
      </c>
      <c r="D507" s="85">
        <v>216</v>
      </c>
      <c r="E507" s="55">
        <v>0</v>
      </c>
      <c r="F507" s="55">
        <v>0</v>
      </c>
      <c r="G507" s="55">
        <v>0</v>
      </c>
    </row>
    <row r="508" spans="1:7">
      <c r="A508" s="25"/>
      <c r="B508" s="15" t="s">
        <v>330</v>
      </c>
      <c r="C508" s="52" t="s">
        <v>17</v>
      </c>
      <c r="D508" s="85">
        <v>292</v>
      </c>
      <c r="E508" s="55">
        <v>0</v>
      </c>
      <c r="F508" s="55">
        <v>0</v>
      </c>
      <c r="G508" s="55">
        <v>0</v>
      </c>
    </row>
    <row r="509" spans="1:7">
      <c r="A509" s="25"/>
      <c r="B509" s="15" t="s">
        <v>331</v>
      </c>
      <c r="C509" s="52" t="s">
        <v>455</v>
      </c>
      <c r="D509" s="85">
        <v>240</v>
      </c>
      <c r="E509" s="55">
        <v>0</v>
      </c>
      <c r="F509" s="55">
        <v>0</v>
      </c>
      <c r="G509" s="55">
        <v>0</v>
      </c>
    </row>
    <row r="510" spans="1:7">
      <c r="A510" s="25" t="s">
        <v>6</v>
      </c>
      <c r="B510" s="15">
        <v>68</v>
      </c>
      <c r="C510" s="52" t="s">
        <v>113</v>
      </c>
      <c r="D510" s="134">
        <f t="shared" ref="D510:F510" si="96">SUM(D505:D509)</f>
        <v>15550</v>
      </c>
      <c r="E510" s="155">
        <f t="shared" si="96"/>
        <v>0</v>
      </c>
      <c r="F510" s="155">
        <f t="shared" si="96"/>
        <v>0</v>
      </c>
      <c r="G510" s="155">
        <v>0</v>
      </c>
    </row>
    <row r="511" spans="1:7" ht="9.9499999999999993" customHeight="1">
      <c r="A511" s="25"/>
      <c r="B511" s="15"/>
      <c r="C511" s="52"/>
      <c r="D511" s="27"/>
      <c r="E511" s="27"/>
      <c r="F511" s="27"/>
      <c r="G511" s="27"/>
    </row>
    <row r="512" spans="1:7">
      <c r="A512" s="25"/>
      <c r="B512" s="15">
        <v>69</v>
      </c>
      <c r="C512" s="52" t="s">
        <v>114</v>
      </c>
      <c r="D512" s="27"/>
      <c r="E512" s="27"/>
      <c r="F512" s="27"/>
      <c r="G512" s="27"/>
    </row>
    <row r="513" spans="1:7">
      <c r="A513" s="25"/>
      <c r="B513" s="15" t="s">
        <v>150</v>
      </c>
      <c r="C513" s="52" t="s">
        <v>14</v>
      </c>
      <c r="D513" s="85">
        <v>6165</v>
      </c>
      <c r="E513" s="55">
        <v>0</v>
      </c>
      <c r="F513" s="55">
        <v>0</v>
      </c>
      <c r="G513" s="55">
        <v>0</v>
      </c>
    </row>
    <row r="514" spans="1:7">
      <c r="A514" s="25"/>
      <c r="B514" s="15" t="s">
        <v>297</v>
      </c>
      <c r="C514" s="52" t="s">
        <v>255</v>
      </c>
      <c r="D514" s="85">
        <v>3010</v>
      </c>
      <c r="E514" s="55">
        <v>0</v>
      </c>
      <c r="F514" s="55">
        <v>0</v>
      </c>
      <c r="G514" s="55">
        <v>0</v>
      </c>
    </row>
    <row r="515" spans="1:7">
      <c r="A515" s="25"/>
      <c r="B515" s="15" t="s">
        <v>332</v>
      </c>
      <c r="C515" s="129" t="s">
        <v>428</v>
      </c>
      <c r="D515" s="85">
        <v>180</v>
      </c>
      <c r="E515" s="55">
        <v>0</v>
      </c>
      <c r="F515" s="55">
        <v>0</v>
      </c>
      <c r="G515" s="55">
        <v>0</v>
      </c>
    </row>
    <row r="516" spans="1:7">
      <c r="A516" s="25"/>
      <c r="B516" s="15" t="s">
        <v>333</v>
      </c>
      <c r="C516" s="52" t="s">
        <v>17</v>
      </c>
      <c r="D516" s="85">
        <v>247</v>
      </c>
      <c r="E516" s="55">
        <v>0</v>
      </c>
      <c r="F516" s="55">
        <v>0</v>
      </c>
      <c r="G516" s="55">
        <v>0</v>
      </c>
    </row>
    <row r="517" spans="1:7">
      <c r="A517" s="25" t="s">
        <v>6</v>
      </c>
      <c r="B517" s="15">
        <v>69</v>
      </c>
      <c r="C517" s="52" t="s">
        <v>114</v>
      </c>
      <c r="D517" s="134">
        <f t="shared" ref="D517:F517" si="97">SUM(D513:D516)</f>
        <v>9602</v>
      </c>
      <c r="E517" s="155">
        <f t="shared" si="97"/>
        <v>0</v>
      </c>
      <c r="F517" s="155">
        <f t="shared" si="97"/>
        <v>0</v>
      </c>
      <c r="G517" s="155">
        <v>0</v>
      </c>
    </row>
    <row r="518" spans="1:7" ht="9.9499999999999993" customHeight="1">
      <c r="A518" s="25"/>
      <c r="B518" s="46"/>
      <c r="C518" s="43"/>
      <c r="D518" s="27"/>
      <c r="E518" s="27"/>
      <c r="F518" s="27"/>
      <c r="G518" s="27"/>
    </row>
    <row r="519" spans="1:7" ht="13.9" customHeight="1">
      <c r="A519" s="25"/>
      <c r="B519" s="136">
        <v>70</v>
      </c>
      <c r="C519" s="75" t="s">
        <v>237</v>
      </c>
      <c r="D519" s="27"/>
      <c r="E519" s="27"/>
      <c r="F519" s="27"/>
      <c r="G519" s="27"/>
    </row>
    <row r="520" spans="1:7" s="89" customFormat="1" ht="25.5">
      <c r="A520" s="25"/>
      <c r="B520" s="137" t="s">
        <v>238</v>
      </c>
      <c r="C520" s="138" t="s">
        <v>272</v>
      </c>
      <c r="D520" s="85">
        <v>507</v>
      </c>
      <c r="E520" s="55">
        <v>0</v>
      </c>
      <c r="F520" s="55">
        <v>0</v>
      </c>
      <c r="G520" s="55">
        <v>0</v>
      </c>
    </row>
    <row r="521" spans="1:7" ht="13.9" customHeight="1">
      <c r="A521" s="118" t="s">
        <v>6</v>
      </c>
      <c r="B521" s="197">
        <v>70</v>
      </c>
      <c r="C521" s="196" t="s">
        <v>237</v>
      </c>
      <c r="D521" s="134">
        <f>D520</f>
        <v>507</v>
      </c>
      <c r="E521" s="155">
        <f t="shared" ref="E521:F521" si="98">E520</f>
        <v>0</v>
      </c>
      <c r="F521" s="155">
        <f t="shared" si="98"/>
        <v>0</v>
      </c>
      <c r="G521" s="155">
        <v>0</v>
      </c>
    </row>
    <row r="522" spans="1:7" ht="13.9" customHeight="1">
      <c r="A522" s="25" t="s">
        <v>6</v>
      </c>
      <c r="B522" s="15">
        <v>52</v>
      </c>
      <c r="C522" s="69" t="s">
        <v>210</v>
      </c>
      <c r="D522" s="148">
        <f>D486+D482+D494+D474+D466+D458+D450+D443+D436+D502+D428+D420+D412+D510+D517+D521</f>
        <v>341088</v>
      </c>
      <c r="E522" s="153">
        <f t="shared" ref="E522:F522" si="99">E486+E482+E494+E474+E466+E458+E450+E443+E436+E502+E428+E420+E412+E510+E517+E521</f>
        <v>0</v>
      </c>
      <c r="F522" s="153">
        <f t="shared" si="99"/>
        <v>0</v>
      </c>
      <c r="G522" s="153">
        <v>0</v>
      </c>
    </row>
    <row r="523" spans="1:7" ht="11.1" customHeight="1">
      <c r="A523" s="25"/>
      <c r="B523" s="15"/>
      <c r="C523" s="69"/>
      <c r="D523" s="27"/>
      <c r="E523" s="27"/>
      <c r="F523" s="27"/>
      <c r="G523" s="27"/>
    </row>
    <row r="524" spans="1:7" ht="14.1" customHeight="1">
      <c r="B524" s="23">
        <v>62</v>
      </c>
      <c r="C524" s="69" t="s">
        <v>51</v>
      </c>
      <c r="D524" s="44"/>
      <c r="E524" s="44"/>
      <c r="F524" s="44"/>
      <c r="G524" s="44"/>
    </row>
    <row r="525" spans="1:7" s="88" customFormat="1" ht="25.5">
      <c r="A525" s="25"/>
      <c r="B525" s="59" t="s">
        <v>99</v>
      </c>
      <c r="C525" s="52" t="s">
        <v>162</v>
      </c>
      <c r="D525" s="85">
        <v>1426</v>
      </c>
      <c r="E525" s="55">
        <v>0</v>
      </c>
      <c r="F525" s="55">
        <v>0</v>
      </c>
      <c r="G525" s="54">
        <v>0</v>
      </c>
    </row>
    <row r="526" spans="1:7" ht="15" customHeight="1">
      <c r="A526" s="25"/>
      <c r="B526" s="59" t="s">
        <v>277</v>
      </c>
      <c r="C526" s="53" t="s">
        <v>278</v>
      </c>
      <c r="D526" s="85">
        <v>3123</v>
      </c>
      <c r="E526" s="55">
        <v>0</v>
      </c>
      <c r="F526" s="55">
        <v>0</v>
      </c>
      <c r="G526" s="54">
        <v>0</v>
      </c>
    </row>
    <row r="527" spans="1:7" ht="14.1" customHeight="1">
      <c r="A527" s="25" t="s">
        <v>6</v>
      </c>
      <c r="B527" s="15">
        <v>62</v>
      </c>
      <c r="C527" s="52" t="s">
        <v>51</v>
      </c>
      <c r="D527" s="125">
        <f t="shared" ref="D527:F527" si="100">SUM(D525:D526)</f>
        <v>4549</v>
      </c>
      <c r="E527" s="155">
        <f t="shared" si="100"/>
        <v>0</v>
      </c>
      <c r="F527" s="155">
        <f t="shared" si="100"/>
        <v>0</v>
      </c>
      <c r="G527" s="155">
        <v>0</v>
      </c>
    </row>
    <row r="528" spans="1:7" ht="11.1" customHeight="1">
      <c r="A528" s="25"/>
      <c r="B528" s="15"/>
      <c r="C528" s="52"/>
      <c r="D528" s="27"/>
      <c r="E528" s="27"/>
      <c r="F528" s="27"/>
      <c r="G528" s="27"/>
    </row>
    <row r="529" spans="1:7" ht="14.1" customHeight="1">
      <c r="B529" s="15">
        <v>63</v>
      </c>
      <c r="C529" s="52" t="s">
        <v>117</v>
      </c>
      <c r="D529" s="27"/>
      <c r="E529" s="27"/>
      <c r="F529" s="27"/>
      <c r="G529" s="27"/>
    </row>
    <row r="530" spans="1:7" ht="14.1" customHeight="1">
      <c r="A530" s="25"/>
      <c r="B530" s="15">
        <v>63</v>
      </c>
      <c r="C530" s="52" t="s">
        <v>111</v>
      </c>
      <c r="D530" s="27"/>
      <c r="E530" s="27"/>
      <c r="F530" s="27"/>
      <c r="G530" s="27"/>
    </row>
    <row r="531" spans="1:7" ht="14.1" customHeight="1">
      <c r="A531" s="25"/>
      <c r="B531" s="59" t="s">
        <v>110</v>
      </c>
      <c r="C531" s="52" t="s">
        <v>18</v>
      </c>
      <c r="D531" s="86">
        <v>22500</v>
      </c>
      <c r="E531" s="153">
        <v>0</v>
      </c>
      <c r="F531" s="153">
        <v>0</v>
      </c>
      <c r="G531" s="153">
        <v>0</v>
      </c>
    </row>
    <row r="532" spans="1:7" ht="14.1" customHeight="1">
      <c r="A532" s="25" t="s">
        <v>6</v>
      </c>
      <c r="B532" s="15">
        <v>63</v>
      </c>
      <c r="C532" s="52" t="s">
        <v>117</v>
      </c>
      <c r="D532" s="86">
        <f t="shared" ref="D532:F532" si="101">D531</f>
        <v>22500</v>
      </c>
      <c r="E532" s="153">
        <f t="shared" si="101"/>
        <v>0</v>
      </c>
      <c r="F532" s="153">
        <f t="shared" si="101"/>
        <v>0</v>
      </c>
      <c r="G532" s="153">
        <v>0</v>
      </c>
    </row>
    <row r="533" spans="1:7" ht="11.1" customHeight="1">
      <c r="A533" s="25"/>
      <c r="B533" s="59"/>
      <c r="C533" s="52"/>
      <c r="D533" s="85"/>
      <c r="E533" s="85"/>
      <c r="F533" s="85"/>
      <c r="G533" s="85"/>
    </row>
    <row r="534" spans="1:7" ht="14.65" customHeight="1">
      <c r="B534" s="23">
        <v>64</v>
      </c>
      <c r="C534" s="52" t="s">
        <v>230</v>
      </c>
      <c r="D534" s="85"/>
      <c r="E534" s="85"/>
      <c r="F534" s="85"/>
      <c r="G534" s="85"/>
    </row>
    <row r="535" spans="1:7" ht="14.1" customHeight="1">
      <c r="A535" s="25"/>
      <c r="B535" s="59" t="s">
        <v>89</v>
      </c>
      <c r="C535" s="52" t="s">
        <v>220</v>
      </c>
      <c r="D535" s="85">
        <v>64539</v>
      </c>
      <c r="E535" s="55">
        <v>0</v>
      </c>
      <c r="F535" s="55">
        <v>0</v>
      </c>
      <c r="G535" s="55">
        <v>0</v>
      </c>
    </row>
    <row r="536" spans="1:7" ht="14.1" customHeight="1">
      <c r="A536" s="25"/>
      <c r="B536" s="90" t="s">
        <v>251</v>
      </c>
      <c r="C536" s="75" t="s">
        <v>252</v>
      </c>
      <c r="D536" s="85">
        <v>6600</v>
      </c>
      <c r="E536" s="55">
        <v>0</v>
      </c>
      <c r="F536" s="55">
        <v>0</v>
      </c>
      <c r="G536" s="55">
        <v>0</v>
      </c>
    </row>
    <row r="537" spans="1:7" s="149" customFormat="1" ht="14.1" customHeight="1">
      <c r="A537" s="25"/>
      <c r="B537" s="90" t="s">
        <v>253</v>
      </c>
      <c r="C537" s="75" t="s">
        <v>254</v>
      </c>
      <c r="D537" s="86">
        <v>1500</v>
      </c>
      <c r="E537" s="153">
        <v>0</v>
      </c>
      <c r="F537" s="153">
        <v>0</v>
      </c>
      <c r="G537" s="153">
        <v>0</v>
      </c>
    </row>
    <row r="538" spans="1:7" ht="14.65" customHeight="1">
      <c r="A538" s="25" t="s">
        <v>6</v>
      </c>
      <c r="B538" s="15">
        <v>64</v>
      </c>
      <c r="C538" s="52" t="s">
        <v>249</v>
      </c>
      <c r="D538" s="86">
        <f t="shared" ref="D538:F538" si="102">SUM(D535:D537)</f>
        <v>72639</v>
      </c>
      <c r="E538" s="153">
        <f t="shared" si="102"/>
        <v>0</v>
      </c>
      <c r="F538" s="153">
        <f t="shared" si="102"/>
        <v>0</v>
      </c>
      <c r="G538" s="153">
        <v>0</v>
      </c>
    </row>
    <row r="539" spans="1:7" ht="11.1" customHeight="1">
      <c r="A539" s="25"/>
      <c r="B539" s="15"/>
      <c r="C539" s="52"/>
      <c r="D539" s="85"/>
      <c r="E539" s="85"/>
      <c r="F539" s="85"/>
      <c r="G539" s="85"/>
    </row>
    <row r="540" spans="1:7">
      <c r="A540" s="25"/>
      <c r="B540" s="15">
        <v>65</v>
      </c>
      <c r="C540" s="52" t="s">
        <v>211</v>
      </c>
      <c r="D540" s="85"/>
      <c r="E540" s="85"/>
      <c r="F540" s="85"/>
      <c r="G540" s="85"/>
    </row>
    <row r="541" spans="1:7" s="88" customFormat="1" ht="27.75" customHeight="1">
      <c r="A541" s="25"/>
      <c r="B541" s="15" t="s">
        <v>256</v>
      </c>
      <c r="C541" s="52" t="s">
        <v>257</v>
      </c>
      <c r="D541" s="85">
        <v>366</v>
      </c>
      <c r="E541" s="55">
        <v>0</v>
      </c>
      <c r="F541" s="55">
        <v>0</v>
      </c>
      <c r="G541" s="55">
        <v>0</v>
      </c>
    </row>
    <row r="542" spans="1:7" ht="14.85" customHeight="1">
      <c r="A542" s="25" t="s">
        <v>6</v>
      </c>
      <c r="B542" s="15">
        <v>65</v>
      </c>
      <c r="C542" s="52" t="s">
        <v>211</v>
      </c>
      <c r="D542" s="134">
        <f t="shared" ref="D542:F542" si="103">SUM(D541:D541)</f>
        <v>366</v>
      </c>
      <c r="E542" s="155">
        <f t="shared" si="103"/>
        <v>0</v>
      </c>
      <c r="F542" s="155">
        <f t="shared" si="103"/>
        <v>0</v>
      </c>
      <c r="G542" s="155">
        <v>0</v>
      </c>
    </row>
    <row r="543" spans="1:7" ht="11.1" customHeight="1">
      <c r="A543" s="25"/>
      <c r="B543" s="15"/>
      <c r="C543" s="52"/>
      <c r="D543" s="85"/>
      <c r="E543" s="85"/>
      <c r="F543" s="85"/>
      <c r="G543" s="85"/>
    </row>
    <row r="544" spans="1:7" ht="14.85" customHeight="1">
      <c r="A544" s="25"/>
      <c r="B544" s="15">
        <v>67</v>
      </c>
      <c r="C544" s="52" t="s">
        <v>361</v>
      </c>
      <c r="D544" s="85"/>
      <c r="E544" s="85"/>
      <c r="F544" s="85"/>
      <c r="G544" s="85"/>
    </row>
    <row r="545" spans="1:7" ht="14.85" customHeight="1">
      <c r="A545" s="25"/>
      <c r="B545" s="15" t="s">
        <v>362</v>
      </c>
      <c r="C545" s="52" t="s">
        <v>18</v>
      </c>
      <c r="D545" s="85">
        <v>19633</v>
      </c>
      <c r="E545" s="55">
        <v>0</v>
      </c>
      <c r="F545" s="55">
        <v>0</v>
      </c>
      <c r="G545" s="55">
        <v>0</v>
      </c>
    </row>
    <row r="546" spans="1:7" ht="14.85" customHeight="1">
      <c r="A546" s="25"/>
      <c r="B546" s="15">
        <v>67</v>
      </c>
      <c r="C546" s="52" t="s">
        <v>361</v>
      </c>
      <c r="D546" s="134">
        <f>SUM(D545)</f>
        <v>19633</v>
      </c>
      <c r="E546" s="155">
        <f t="shared" ref="E546:F546" si="104">SUM(E545)</f>
        <v>0</v>
      </c>
      <c r="F546" s="155">
        <f t="shared" si="104"/>
        <v>0</v>
      </c>
      <c r="G546" s="155">
        <v>0</v>
      </c>
    </row>
    <row r="547" spans="1:7" ht="14.85" customHeight="1">
      <c r="A547" s="25" t="s">
        <v>6</v>
      </c>
      <c r="B547" s="46">
        <v>2.1019999999999999</v>
      </c>
      <c r="C547" s="43" t="s">
        <v>48</v>
      </c>
      <c r="D547" s="72">
        <f t="shared" ref="D547:F547" si="105">D527+D532+D538+D522+D542+D546</f>
        <v>460775</v>
      </c>
      <c r="E547" s="47">
        <f t="shared" si="105"/>
        <v>0</v>
      </c>
      <c r="F547" s="47">
        <f t="shared" si="105"/>
        <v>0</v>
      </c>
      <c r="G547" s="47">
        <v>0</v>
      </c>
    </row>
    <row r="548" spans="1:7" ht="11.1" customHeight="1">
      <c r="A548" s="25"/>
      <c r="B548" s="49"/>
      <c r="C548" s="43"/>
      <c r="D548" s="44"/>
      <c r="E548" s="44"/>
      <c r="F548" s="44"/>
      <c r="G548" s="44"/>
    </row>
    <row r="549" spans="1:7" ht="14.85" customHeight="1">
      <c r="A549" s="25"/>
      <c r="B549" s="46">
        <v>2.1030000000000002</v>
      </c>
      <c r="C549" s="43" t="s">
        <v>52</v>
      </c>
      <c r="D549" s="27"/>
      <c r="E549" s="27"/>
      <c r="F549" s="27"/>
      <c r="G549" s="27"/>
    </row>
    <row r="550" spans="1:7" ht="37.5" customHeight="1">
      <c r="A550" s="25"/>
      <c r="B550" s="15">
        <v>53</v>
      </c>
      <c r="C550" s="52" t="s">
        <v>165</v>
      </c>
      <c r="D550" s="44"/>
      <c r="E550" s="66"/>
      <c r="F550" s="44"/>
      <c r="G550" s="66"/>
    </row>
    <row r="551" spans="1:7" ht="25.5">
      <c r="A551" s="25"/>
      <c r="B551" s="15" t="s">
        <v>153</v>
      </c>
      <c r="C551" s="52" t="s">
        <v>154</v>
      </c>
      <c r="D551" s="66">
        <v>504</v>
      </c>
      <c r="E551" s="54">
        <v>0</v>
      </c>
      <c r="F551" s="54">
        <v>0</v>
      </c>
      <c r="G551" s="55">
        <v>0</v>
      </c>
    </row>
    <row r="552" spans="1:7">
      <c r="A552" s="25"/>
      <c r="B552" s="15" t="s">
        <v>188</v>
      </c>
      <c r="C552" s="52" t="s">
        <v>187</v>
      </c>
      <c r="D552" s="66">
        <v>340</v>
      </c>
      <c r="E552" s="55">
        <v>0</v>
      </c>
      <c r="F552" s="55">
        <v>0</v>
      </c>
      <c r="G552" s="55">
        <v>0</v>
      </c>
    </row>
    <row r="553" spans="1:7">
      <c r="A553" s="25"/>
      <c r="B553" s="15" t="s">
        <v>189</v>
      </c>
      <c r="C553" s="52" t="s">
        <v>190</v>
      </c>
      <c r="D553" s="66">
        <v>330</v>
      </c>
      <c r="E553" s="55">
        <v>0</v>
      </c>
      <c r="F553" s="55">
        <v>0</v>
      </c>
      <c r="G553" s="55">
        <v>0</v>
      </c>
    </row>
    <row r="554" spans="1:7" ht="15" customHeight="1">
      <c r="A554" s="25"/>
      <c r="B554" s="15" t="s">
        <v>405</v>
      </c>
      <c r="C554" s="52" t="s">
        <v>418</v>
      </c>
      <c r="D554" s="66">
        <v>320000</v>
      </c>
      <c r="E554" s="55">
        <v>0</v>
      </c>
      <c r="F554" s="55">
        <v>0</v>
      </c>
      <c r="G554" s="55">
        <v>0</v>
      </c>
    </row>
    <row r="555" spans="1:7" ht="25.5">
      <c r="A555" s="25"/>
      <c r="B555" s="15" t="s">
        <v>368</v>
      </c>
      <c r="C555" s="52" t="s">
        <v>367</v>
      </c>
      <c r="D555" s="66">
        <v>200</v>
      </c>
      <c r="E555" s="54">
        <v>0</v>
      </c>
      <c r="F555" s="54">
        <v>0</v>
      </c>
      <c r="G555" s="55">
        <v>0</v>
      </c>
    </row>
    <row r="556" spans="1:7">
      <c r="A556" s="25"/>
      <c r="B556" s="15" t="s">
        <v>404</v>
      </c>
      <c r="C556" s="52" t="s">
        <v>416</v>
      </c>
      <c r="D556" s="66">
        <v>999</v>
      </c>
      <c r="E556" s="54">
        <v>0</v>
      </c>
      <c r="F556" s="54">
        <v>0</v>
      </c>
      <c r="G556" s="55">
        <v>0</v>
      </c>
    </row>
    <row r="557" spans="1:7" ht="40.15" customHeight="1">
      <c r="A557" s="25" t="s">
        <v>6</v>
      </c>
      <c r="B557" s="15">
        <v>53</v>
      </c>
      <c r="C557" s="52" t="s">
        <v>165</v>
      </c>
      <c r="D557" s="60">
        <f t="shared" ref="D557:F557" si="106">SUM(D551:D556)</f>
        <v>322373</v>
      </c>
      <c r="E557" s="48">
        <f t="shared" si="106"/>
        <v>0</v>
      </c>
      <c r="F557" s="48">
        <f t="shared" si="106"/>
        <v>0</v>
      </c>
      <c r="G557" s="48">
        <v>0</v>
      </c>
    </row>
    <row r="558" spans="1:7" ht="11.1" customHeight="1">
      <c r="A558" s="25"/>
      <c r="B558" s="46"/>
      <c r="C558" s="43"/>
      <c r="D558" s="151"/>
      <c r="E558" s="151"/>
      <c r="F558" s="151"/>
      <c r="G558" s="151"/>
    </row>
    <row r="559" spans="1:7" ht="15" customHeight="1">
      <c r="B559" s="23">
        <v>63</v>
      </c>
      <c r="C559" s="69" t="s">
        <v>53</v>
      </c>
      <c r="D559" s="151"/>
      <c r="E559" s="28"/>
      <c r="F559" s="28"/>
      <c r="G559" s="28"/>
    </row>
    <row r="560" spans="1:7" ht="15" customHeight="1">
      <c r="A560" s="25"/>
      <c r="B560" s="15" t="s">
        <v>262</v>
      </c>
      <c r="C560" s="53" t="s">
        <v>255</v>
      </c>
      <c r="D560" s="85">
        <v>113</v>
      </c>
      <c r="E560" s="54">
        <v>0</v>
      </c>
      <c r="F560" s="54">
        <v>0</v>
      </c>
      <c r="G560" s="54">
        <v>0</v>
      </c>
    </row>
    <row r="561" spans="1:7" s="88" customFormat="1" ht="16.5" customHeight="1">
      <c r="A561" s="25"/>
      <c r="B561" s="59" t="s">
        <v>406</v>
      </c>
      <c r="C561" s="52" t="s">
        <v>407</v>
      </c>
      <c r="D561" s="66">
        <v>6000</v>
      </c>
      <c r="E561" s="55">
        <v>0</v>
      </c>
      <c r="F561" s="55">
        <v>0</v>
      </c>
      <c r="G561" s="54">
        <v>0</v>
      </c>
    </row>
    <row r="562" spans="1:7" s="88" customFormat="1" ht="15" customHeight="1">
      <c r="A562" s="118" t="s">
        <v>6</v>
      </c>
      <c r="B562" s="140">
        <v>63</v>
      </c>
      <c r="C562" s="132" t="s">
        <v>53</v>
      </c>
      <c r="D562" s="134">
        <f t="shared" ref="D562:F562" si="107">SUM(D560:D561)</f>
        <v>6113</v>
      </c>
      <c r="E562" s="155">
        <f t="shared" si="107"/>
        <v>0</v>
      </c>
      <c r="F562" s="155">
        <f t="shared" si="107"/>
        <v>0</v>
      </c>
      <c r="G562" s="155">
        <v>0</v>
      </c>
    </row>
    <row r="563" spans="1:7" s="88" customFormat="1" ht="12" customHeight="1">
      <c r="A563" s="25"/>
      <c r="B563" s="46"/>
      <c r="C563" s="43"/>
      <c r="D563" s="27"/>
      <c r="E563" s="27"/>
      <c r="F563" s="27"/>
      <c r="G563" s="27"/>
    </row>
    <row r="564" spans="1:7" ht="15" customHeight="1">
      <c r="A564" s="25"/>
      <c r="B564" s="15">
        <v>64</v>
      </c>
      <c r="C564" s="52" t="s">
        <v>54</v>
      </c>
      <c r="D564" s="27"/>
      <c r="E564" s="27"/>
      <c r="F564" s="27"/>
      <c r="G564" s="27"/>
    </row>
    <row r="565" spans="1:7" ht="15" customHeight="1">
      <c r="A565" s="25"/>
      <c r="B565" s="59" t="s">
        <v>122</v>
      </c>
      <c r="C565" s="52" t="s">
        <v>118</v>
      </c>
      <c r="D565" s="66">
        <v>100</v>
      </c>
      <c r="E565" s="54">
        <v>0</v>
      </c>
      <c r="F565" s="54">
        <v>0</v>
      </c>
      <c r="G565" s="54">
        <v>0</v>
      </c>
    </row>
    <row r="566" spans="1:7" ht="15" customHeight="1">
      <c r="A566" s="25" t="s">
        <v>6</v>
      </c>
      <c r="B566" s="15">
        <v>64</v>
      </c>
      <c r="C566" s="52" t="s">
        <v>54</v>
      </c>
      <c r="D566" s="60">
        <f t="shared" ref="D566:F566" si="108">SUM(D565:D565)</f>
        <v>100</v>
      </c>
      <c r="E566" s="48">
        <f t="shared" si="108"/>
        <v>0</v>
      </c>
      <c r="F566" s="48">
        <f t="shared" si="108"/>
        <v>0</v>
      </c>
      <c r="G566" s="155">
        <v>0</v>
      </c>
    </row>
    <row r="567" spans="1:7" ht="12" customHeight="1">
      <c r="A567" s="25"/>
      <c r="B567" s="15"/>
      <c r="C567" s="52"/>
      <c r="D567" s="44"/>
      <c r="E567" s="44"/>
      <c r="F567" s="44"/>
      <c r="G567" s="44"/>
    </row>
    <row r="568" spans="1:7" ht="13.9" customHeight="1">
      <c r="A568" s="25"/>
      <c r="B568" s="15">
        <v>65</v>
      </c>
      <c r="C568" s="52" t="s">
        <v>55</v>
      </c>
      <c r="D568" s="44"/>
      <c r="E568" s="44"/>
      <c r="F568" s="44"/>
      <c r="G568" s="44"/>
    </row>
    <row r="569" spans="1:7" ht="13.9" customHeight="1">
      <c r="A569" s="25"/>
      <c r="B569" s="59" t="s">
        <v>66</v>
      </c>
      <c r="C569" s="135" t="s">
        <v>468</v>
      </c>
      <c r="D569" s="66">
        <v>3093</v>
      </c>
      <c r="E569" s="54">
        <v>0</v>
      </c>
      <c r="F569" s="54">
        <v>0</v>
      </c>
      <c r="G569" s="54">
        <v>0</v>
      </c>
    </row>
    <row r="570" spans="1:7" ht="13.9" customHeight="1">
      <c r="A570" s="25" t="s">
        <v>6</v>
      </c>
      <c r="B570" s="15">
        <v>65</v>
      </c>
      <c r="C570" s="52" t="s">
        <v>55</v>
      </c>
      <c r="D570" s="60">
        <f t="shared" ref="D570:F570" si="109">SUM(D569:D569)</f>
        <v>3093</v>
      </c>
      <c r="E570" s="48">
        <f t="shared" si="109"/>
        <v>0</v>
      </c>
      <c r="F570" s="48">
        <f t="shared" si="109"/>
        <v>0</v>
      </c>
      <c r="G570" s="48">
        <v>0</v>
      </c>
    </row>
    <row r="571" spans="1:7" ht="13.15" customHeight="1">
      <c r="A571" s="25" t="s">
        <v>6</v>
      </c>
      <c r="B571" s="46">
        <v>2.1030000000000002</v>
      </c>
      <c r="C571" s="43" t="s">
        <v>52</v>
      </c>
      <c r="D571" s="72">
        <f t="shared" ref="D571:F571" si="110">D566+D562+D570+D557</f>
        <v>331679</v>
      </c>
      <c r="E571" s="47">
        <f t="shared" si="110"/>
        <v>0</v>
      </c>
      <c r="F571" s="47">
        <f t="shared" si="110"/>
        <v>0</v>
      </c>
      <c r="G571" s="47">
        <v>0</v>
      </c>
    </row>
    <row r="572" spans="1:7" ht="12" customHeight="1">
      <c r="A572" s="25"/>
      <c r="B572" s="46"/>
      <c r="C572" s="43"/>
      <c r="D572" s="44"/>
      <c r="E572" s="44"/>
      <c r="F572" s="44"/>
      <c r="G572" s="44"/>
    </row>
    <row r="573" spans="1:7" ht="13.9" customHeight="1">
      <c r="A573" s="25"/>
      <c r="B573" s="46">
        <v>2.1040000000000001</v>
      </c>
      <c r="C573" s="43" t="s">
        <v>56</v>
      </c>
      <c r="D573" s="27"/>
      <c r="E573" s="27"/>
      <c r="F573" s="27"/>
      <c r="G573" s="27"/>
    </row>
    <row r="574" spans="1:7" ht="13.9" customHeight="1">
      <c r="A574" s="25"/>
      <c r="B574" s="15">
        <v>66</v>
      </c>
      <c r="C574" s="52" t="s">
        <v>106</v>
      </c>
      <c r="D574" s="27"/>
      <c r="E574" s="27"/>
      <c r="F574" s="27"/>
      <c r="G574" s="27"/>
    </row>
    <row r="575" spans="1:7" ht="13.9" customHeight="1">
      <c r="A575" s="25"/>
      <c r="B575" s="59" t="s">
        <v>212</v>
      </c>
      <c r="C575" s="53" t="s">
        <v>344</v>
      </c>
      <c r="D575" s="86">
        <v>1300</v>
      </c>
      <c r="E575" s="153">
        <v>0</v>
      </c>
      <c r="F575" s="153">
        <v>0</v>
      </c>
      <c r="G575" s="47">
        <v>0</v>
      </c>
    </row>
    <row r="576" spans="1:7" ht="13.9" customHeight="1">
      <c r="A576" s="25" t="s">
        <v>6</v>
      </c>
      <c r="B576" s="15">
        <v>66</v>
      </c>
      <c r="C576" s="52" t="s">
        <v>106</v>
      </c>
      <c r="D576" s="86">
        <f t="shared" ref="D576:F576" si="111">D575</f>
        <v>1300</v>
      </c>
      <c r="E576" s="153">
        <f t="shared" si="111"/>
        <v>0</v>
      </c>
      <c r="F576" s="153">
        <f t="shared" si="111"/>
        <v>0</v>
      </c>
      <c r="G576" s="153">
        <v>0</v>
      </c>
    </row>
    <row r="577" spans="1:7" ht="12" customHeight="1">
      <c r="A577" s="25"/>
      <c r="B577" s="15"/>
      <c r="C577" s="52"/>
      <c r="D577" s="85"/>
      <c r="E577" s="85"/>
      <c r="F577" s="85"/>
      <c r="G577" s="85"/>
    </row>
    <row r="578" spans="1:7" ht="15" customHeight="1">
      <c r="A578" s="90"/>
      <c r="B578" s="90">
        <v>68</v>
      </c>
      <c r="C578" s="75" t="s">
        <v>356</v>
      </c>
      <c r="D578" s="85"/>
      <c r="E578" s="85"/>
      <c r="F578" s="85"/>
      <c r="G578" s="85"/>
    </row>
    <row r="579" spans="1:7">
      <c r="A579" s="76"/>
      <c r="B579" s="139" t="s">
        <v>357</v>
      </c>
      <c r="C579" s="75" t="s">
        <v>356</v>
      </c>
      <c r="D579" s="86">
        <v>1594</v>
      </c>
      <c r="E579" s="153">
        <v>0</v>
      </c>
      <c r="F579" s="153">
        <v>0</v>
      </c>
      <c r="G579" s="47">
        <v>0</v>
      </c>
    </row>
    <row r="580" spans="1:7" ht="15" customHeight="1">
      <c r="A580" s="25" t="s">
        <v>6</v>
      </c>
      <c r="B580" s="90">
        <v>68</v>
      </c>
      <c r="C580" s="75" t="str">
        <f>C578</f>
        <v>National Action Plan for Senior Citizen</v>
      </c>
      <c r="D580" s="86">
        <f t="shared" ref="D580:F580" si="112">D579</f>
        <v>1594</v>
      </c>
      <c r="E580" s="153">
        <f t="shared" si="112"/>
        <v>0</v>
      </c>
      <c r="F580" s="153">
        <f t="shared" si="112"/>
        <v>0</v>
      </c>
      <c r="G580" s="153">
        <v>0</v>
      </c>
    </row>
    <row r="581" spans="1:7" ht="15" customHeight="1">
      <c r="A581" s="25" t="s">
        <v>6</v>
      </c>
      <c r="B581" s="46">
        <v>2.1040000000000001</v>
      </c>
      <c r="C581" s="43" t="s">
        <v>56</v>
      </c>
      <c r="D581" s="67">
        <f t="shared" ref="D581:F581" si="113">D576+D580</f>
        <v>2894</v>
      </c>
      <c r="E581" s="47">
        <f t="shared" si="113"/>
        <v>0</v>
      </c>
      <c r="F581" s="47">
        <f t="shared" si="113"/>
        <v>0</v>
      </c>
      <c r="G581" s="47">
        <v>0</v>
      </c>
    </row>
    <row r="582" spans="1:7" ht="10.9" customHeight="1">
      <c r="A582" s="25"/>
      <c r="B582" s="46"/>
      <c r="C582" s="43"/>
      <c r="D582" s="66"/>
      <c r="E582" s="66"/>
      <c r="F582" s="44"/>
      <c r="G582" s="44"/>
    </row>
    <row r="583" spans="1:7" ht="14.85" customHeight="1">
      <c r="A583" s="25"/>
      <c r="B583" s="46">
        <v>2.8</v>
      </c>
      <c r="C583" s="43" t="s">
        <v>23</v>
      </c>
      <c r="D583" s="27"/>
      <c r="E583" s="27"/>
      <c r="F583" s="27"/>
      <c r="G583" s="27"/>
    </row>
    <row r="584" spans="1:7" ht="14.85" customHeight="1">
      <c r="A584" s="25"/>
      <c r="B584" s="15">
        <v>70</v>
      </c>
      <c r="C584" s="52" t="s">
        <v>219</v>
      </c>
      <c r="D584" s="44"/>
      <c r="E584" s="44"/>
      <c r="F584" s="44"/>
      <c r="G584" s="44"/>
    </row>
    <row r="585" spans="1:7" ht="14.85" customHeight="1">
      <c r="A585" s="25"/>
      <c r="B585" s="59" t="s">
        <v>58</v>
      </c>
      <c r="C585" s="135" t="s">
        <v>468</v>
      </c>
      <c r="D585" s="67">
        <v>5986</v>
      </c>
      <c r="E585" s="47">
        <v>0</v>
      </c>
      <c r="F585" s="47">
        <v>0</v>
      </c>
      <c r="G585" s="67">
        <v>400</v>
      </c>
    </row>
    <row r="586" spans="1:7" ht="14.85" customHeight="1">
      <c r="A586" s="25" t="s">
        <v>6</v>
      </c>
      <c r="B586" s="15">
        <v>70</v>
      </c>
      <c r="C586" s="52" t="s">
        <v>219</v>
      </c>
      <c r="D586" s="67">
        <f t="shared" ref="D586:F586" si="114">D585</f>
        <v>5986</v>
      </c>
      <c r="E586" s="47">
        <f t="shared" si="114"/>
        <v>0</v>
      </c>
      <c r="F586" s="47">
        <f t="shared" si="114"/>
        <v>0</v>
      </c>
      <c r="G586" s="67">
        <v>400</v>
      </c>
    </row>
    <row r="587" spans="1:7" ht="14.85" customHeight="1">
      <c r="A587" s="25" t="s">
        <v>6</v>
      </c>
      <c r="B587" s="46">
        <v>2.8</v>
      </c>
      <c r="C587" s="43" t="s">
        <v>23</v>
      </c>
      <c r="D587" s="67">
        <f>D586</f>
        <v>5986</v>
      </c>
      <c r="E587" s="47">
        <f t="shared" ref="E587:F587" si="115">E586</f>
        <v>0</v>
      </c>
      <c r="F587" s="47">
        <f t="shared" si="115"/>
        <v>0</v>
      </c>
      <c r="G587" s="67">
        <v>400</v>
      </c>
    </row>
    <row r="588" spans="1:7" ht="14.85" customHeight="1">
      <c r="A588" s="25" t="s">
        <v>6</v>
      </c>
      <c r="B588" s="51">
        <v>2</v>
      </c>
      <c r="C588" s="52" t="s">
        <v>32</v>
      </c>
      <c r="D588" s="60">
        <f t="shared" ref="D588:F588" si="116">D587+D581+D571+D547+D402+D388</f>
        <v>1018571</v>
      </c>
      <c r="E588" s="48">
        <f t="shared" si="116"/>
        <v>0</v>
      </c>
      <c r="F588" s="48">
        <f t="shared" si="116"/>
        <v>0</v>
      </c>
      <c r="G588" s="60">
        <v>400</v>
      </c>
    </row>
    <row r="589" spans="1:7" ht="9" customHeight="1">
      <c r="A589" s="25"/>
      <c r="B589" s="51"/>
      <c r="C589" s="52"/>
      <c r="D589" s="44"/>
      <c r="E589" s="44"/>
      <c r="F589" s="44"/>
      <c r="G589" s="44"/>
    </row>
    <row r="590" spans="1:7" ht="14.85" customHeight="1">
      <c r="A590" s="25"/>
      <c r="B590" s="51">
        <v>3</v>
      </c>
      <c r="C590" s="52" t="s">
        <v>59</v>
      </c>
      <c r="D590" s="66"/>
      <c r="E590" s="44"/>
      <c r="F590" s="44"/>
      <c r="G590" s="44"/>
    </row>
    <row r="591" spans="1:7" ht="14.85" customHeight="1">
      <c r="B591" s="46">
        <v>3.101</v>
      </c>
      <c r="C591" s="43" t="s">
        <v>60</v>
      </c>
      <c r="D591" s="44"/>
      <c r="E591" s="44"/>
      <c r="F591" s="44"/>
      <c r="G591" s="44"/>
    </row>
    <row r="592" spans="1:7" ht="14.85" customHeight="1">
      <c r="A592" s="25"/>
      <c r="B592" s="51">
        <v>60</v>
      </c>
      <c r="C592" s="52" t="s">
        <v>61</v>
      </c>
      <c r="D592" s="44"/>
      <c r="E592" s="44"/>
      <c r="F592" s="44"/>
      <c r="G592" s="44"/>
    </row>
    <row r="593" spans="1:7" ht="14.85" customHeight="1">
      <c r="A593" s="25"/>
      <c r="B593" s="51" t="s">
        <v>46</v>
      </c>
      <c r="C593" s="52" t="s">
        <v>223</v>
      </c>
      <c r="D593" s="44">
        <v>566500</v>
      </c>
      <c r="E593" s="54">
        <v>0</v>
      </c>
      <c r="F593" s="54">
        <v>0</v>
      </c>
      <c r="G593" s="54">
        <v>0</v>
      </c>
    </row>
    <row r="594" spans="1:7" ht="15" customHeight="1">
      <c r="A594" s="95"/>
      <c r="B594" s="15" t="s">
        <v>172</v>
      </c>
      <c r="C594" s="52" t="s">
        <v>482</v>
      </c>
      <c r="D594" s="66">
        <v>1740</v>
      </c>
      <c r="E594" s="54">
        <v>0</v>
      </c>
      <c r="F594" s="54">
        <v>0</v>
      </c>
      <c r="G594" s="54">
        <v>0</v>
      </c>
    </row>
    <row r="595" spans="1:7" ht="14.85" customHeight="1">
      <c r="A595" s="95"/>
      <c r="B595" s="15" t="s">
        <v>192</v>
      </c>
      <c r="C595" s="52" t="s">
        <v>191</v>
      </c>
      <c r="D595" s="67">
        <v>70354</v>
      </c>
      <c r="E595" s="47">
        <v>0</v>
      </c>
      <c r="F595" s="47">
        <v>0</v>
      </c>
      <c r="G595" s="47">
        <v>0</v>
      </c>
    </row>
    <row r="596" spans="1:7" s="149" customFormat="1" ht="14.85" customHeight="1">
      <c r="A596" s="25" t="s">
        <v>6</v>
      </c>
      <c r="B596" s="51">
        <v>60</v>
      </c>
      <c r="C596" s="52" t="s">
        <v>61</v>
      </c>
      <c r="D596" s="72">
        <f t="shared" ref="D596:F596" si="117">SUM(D593:D595)</f>
        <v>638594</v>
      </c>
      <c r="E596" s="47">
        <f t="shared" si="117"/>
        <v>0</v>
      </c>
      <c r="F596" s="47">
        <f t="shared" si="117"/>
        <v>0</v>
      </c>
      <c r="G596" s="47">
        <v>0</v>
      </c>
    </row>
    <row r="597" spans="1:7" ht="14.85" customHeight="1">
      <c r="A597" s="25" t="s">
        <v>6</v>
      </c>
      <c r="B597" s="46">
        <v>3.101</v>
      </c>
      <c r="C597" s="43" t="s">
        <v>60</v>
      </c>
      <c r="D597" s="72">
        <f t="shared" ref="D597:F597" si="118">D596</f>
        <v>638594</v>
      </c>
      <c r="E597" s="47">
        <f t="shared" si="118"/>
        <v>0</v>
      </c>
      <c r="F597" s="47">
        <f t="shared" si="118"/>
        <v>0</v>
      </c>
      <c r="G597" s="47">
        <v>0</v>
      </c>
    </row>
    <row r="598" spans="1:7" ht="10.15" customHeight="1">
      <c r="A598" s="25"/>
      <c r="B598" s="46"/>
      <c r="C598" s="43"/>
      <c r="D598" s="44"/>
      <c r="E598" s="44"/>
      <c r="F598" s="44"/>
      <c r="G598" s="44"/>
    </row>
    <row r="599" spans="1:7" ht="13.9" customHeight="1">
      <c r="A599" s="25"/>
      <c r="B599" s="46">
        <v>3.1019999999999999</v>
      </c>
      <c r="C599" s="43" t="s">
        <v>108</v>
      </c>
      <c r="D599" s="44"/>
      <c r="E599" s="44"/>
      <c r="F599" s="44"/>
      <c r="G599" s="44"/>
    </row>
    <row r="600" spans="1:7">
      <c r="A600" s="25"/>
      <c r="B600" s="51">
        <v>61</v>
      </c>
      <c r="C600" s="52" t="s">
        <v>61</v>
      </c>
      <c r="D600" s="44"/>
      <c r="E600" s="44"/>
      <c r="F600" s="44"/>
      <c r="G600" s="44"/>
    </row>
    <row r="601" spans="1:7" ht="25.5">
      <c r="A601" s="25"/>
      <c r="B601" s="126" t="s">
        <v>21</v>
      </c>
      <c r="C601" s="53" t="s">
        <v>266</v>
      </c>
      <c r="D601" s="66">
        <v>67900</v>
      </c>
      <c r="E601" s="54">
        <v>0</v>
      </c>
      <c r="F601" s="54">
        <v>0</v>
      </c>
      <c r="G601" s="54">
        <v>0</v>
      </c>
    </row>
    <row r="602" spans="1:7" ht="25.5">
      <c r="A602" s="25"/>
      <c r="B602" s="126" t="s">
        <v>26</v>
      </c>
      <c r="C602" s="53" t="s">
        <v>267</v>
      </c>
      <c r="D602" s="66">
        <v>23500</v>
      </c>
      <c r="E602" s="54">
        <v>0</v>
      </c>
      <c r="F602" s="54">
        <v>0</v>
      </c>
      <c r="G602" s="54">
        <v>0</v>
      </c>
    </row>
    <row r="603" spans="1:7">
      <c r="A603" s="25"/>
      <c r="B603" s="126" t="s">
        <v>96</v>
      </c>
      <c r="C603" s="53" t="s">
        <v>217</v>
      </c>
      <c r="D603" s="66">
        <v>22600</v>
      </c>
      <c r="E603" s="54">
        <v>0</v>
      </c>
      <c r="F603" s="54">
        <v>0</v>
      </c>
      <c r="G603" s="54">
        <v>0</v>
      </c>
    </row>
    <row r="604" spans="1:7" ht="13.9" customHeight="1">
      <c r="A604" s="25"/>
      <c r="B604" s="126" t="s">
        <v>196</v>
      </c>
      <c r="C604" s="53" t="s">
        <v>193</v>
      </c>
      <c r="D604" s="66">
        <v>2199</v>
      </c>
      <c r="E604" s="54">
        <v>0</v>
      </c>
      <c r="F604" s="54">
        <v>0</v>
      </c>
      <c r="G604" s="54">
        <v>0</v>
      </c>
    </row>
    <row r="605" spans="1:7" ht="13.9" customHeight="1">
      <c r="A605" s="25"/>
      <c r="B605" s="126" t="s">
        <v>197</v>
      </c>
      <c r="C605" s="53" t="s">
        <v>194</v>
      </c>
      <c r="D605" s="66">
        <v>6787</v>
      </c>
      <c r="E605" s="54">
        <v>0</v>
      </c>
      <c r="F605" s="54">
        <v>0</v>
      </c>
      <c r="G605" s="54">
        <v>0</v>
      </c>
    </row>
    <row r="606" spans="1:7" ht="13.9" customHeight="1">
      <c r="A606" s="25"/>
      <c r="B606" s="126" t="s">
        <v>198</v>
      </c>
      <c r="C606" s="52" t="s">
        <v>195</v>
      </c>
      <c r="D606" s="66">
        <v>2096</v>
      </c>
      <c r="E606" s="54">
        <v>0</v>
      </c>
      <c r="F606" s="54">
        <v>0</v>
      </c>
      <c r="G606" s="54">
        <v>0</v>
      </c>
    </row>
    <row r="607" spans="1:7" ht="13.9" customHeight="1">
      <c r="A607" s="25" t="s">
        <v>6</v>
      </c>
      <c r="B607" s="51">
        <v>61</v>
      </c>
      <c r="C607" s="52" t="s">
        <v>61</v>
      </c>
      <c r="D607" s="67">
        <f t="shared" ref="D607:F607" si="119">SUM(D601:D606)</f>
        <v>125082</v>
      </c>
      <c r="E607" s="47">
        <f t="shared" si="119"/>
        <v>0</v>
      </c>
      <c r="F607" s="47">
        <f t="shared" si="119"/>
        <v>0</v>
      </c>
      <c r="G607" s="47">
        <v>0</v>
      </c>
    </row>
    <row r="608" spans="1:7" ht="13.9" customHeight="1">
      <c r="A608" s="25" t="s">
        <v>6</v>
      </c>
      <c r="B608" s="46">
        <v>3.1019999999999999</v>
      </c>
      <c r="C608" s="43" t="s">
        <v>108</v>
      </c>
      <c r="D608" s="67">
        <f t="shared" ref="D608:F608" si="120">D607</f>
        <v>125082</v>
      </c>
      <c r="E608" s="47">
        <f t="shared" si="120"/>
        <v>0</v>
      </c>
      <c r="F608" s="47">
        <f t="shared" si="120"/>
        <v>0</v>
      </c>
      <c r="G608" s="47">
        <v>0</v>
      </c>
    </row>
    <row r="609" spans="1:7">
      <c r="A609" s="118" t="s">
        <v>6</v>
      </c>
      <c r="B609" s="131">
        <v>3</v>
      </c>
      <c r="C609" s="132" t="s">
        <v>59</v>
      </c>
      <c r="D609" s="58">
        <f t="shared" ref="D609:F609" si="121">D597+D608</f>
        <v>763676</v>
      </c>
      <c r="E609" s="48">
        <f t="shared" si="121"/>
        <v>0</v>
      </c>
      <c r="F609" s="48">
        <f t="shared" si="121"/>
        <v>0</v>
      </c>
      <c r="G609" s="48">
        <v>0</v>
      </c>
    </row>
    <row r="610" spans="1:7" ht="9" customHeight="1">
      <c r="A610" s="25"/>
      <c r="B610" s="51"/>
      <c r="C610" s="52"/>
      <c r="D610" s="44"/>
      <c r="E610" s="44"/>
      <c r="F610" s="44"/>
      <c r="G610" s="44"/>
    </row>
    <row r="611" spans="1:7" ht="14.1" customHeight="1">
      <c r="A611" s="25"/>
      <c r="B611" s="15">
        <v>60</v>
      </c>
      <c r="C611" s="52" t="s">
        <v>224</v>
      </c>
      <c r="D611" s="27"/>
      <c r="E611" s="27"/>
      <c r="F611" s="27"/>
      <c r="G611" s="27"/>
    </row>
    <row r="612" spans="1:7" ht="14.45" customHeight="1">
      <c r="A612" s="25"/>
      <c r="B612" s="46">
        <v>60.101999999999997</v>
      </c>
      <c r="C612" s="43" t="s">
        <v>225</v>
      </c>
      <c r="D612" s="27"/>
      <c r="E612" s="27"/>
      <c r="F612" s="27"/>
      <c r="G612" s="27"/>
    </row>
    <row r="613" spans="1:7" ht="14.1" customHeight="1">
      <c r="A613" s="25"/>
      <c r="B613" s="51">
        <v>60</v>
      </c>
      <c r="C613" s="52" t="s">
        <v>61</v>
      </c>
      <c r="D613" s="27"/>
      <c r="E613" s="27"/>
      <c r="F613" s="27"/>
      <c r="G613" s="27"/>
    </row>
    <row r="614" spans="1:7" ht="27" customHeight="1">
      <c r="A614" s="25"/>
      <c r="B614" s="59" t="s">
        <v>47</v>
      </c>
      <c r="C614" s="53" t="s">
        <v>243</v>
      </c>
      <c r="D614" s="67">
        <v>220</v>
      </c>
      <c r="E614" s="47">
        <v>0</v>
      </c>
      <c r="F614" s="47">
        <v>0</v>
      </c>
      <c r="G614" s="47">
        <v>0</v>
      </c>
    </row>
    <row r="615" spans="1:7" ht="14.1" customHeight="1">
      <c r="A615" s="25" t="s">
        <v>6</v>
      </c>
      <c r="B615" s="46">
        <v>60.101999999999997</v>
      </c>
      <c r="C615" s="43" t="s">
        <v>225</v>
      </c>
      <c r="D615" s="67">
        <f t="shared" ref="D615:F615" si="122">SUM(D614:D614)</f>
        <v>220</v>
      </c>
      <c r="E615" s="47">
        <f t="shared" si="122"/>
        <v>0</v>
      </c>
      <c r="F615" s="47">
        <f t="shared" si="122"/>
        <v>0</v>
      </c>
      <c r="G615" s="48">
        <v>0</v>
      </c>
    </row>
    <row r="616" spans="1:7" ht="14.1" customHeight="1">
      <c r="A616" s="25" t="s">
        <v>6</v>
      </c>
      <c r="B616" s="15">
        <v>60</v>
      </c>
      <c r="C616" s="52" t="s">
        <v>224</v>
      </c>
      <c r="D616" s="60">
        <f t="shared" ref="D616:F616" si="123">D615</f>
        <v>220</v>
      </c>
      <c r="E616" s="48">
        <f t="shared" si="123"/>
        <v>0</v>
      </c>
      <c r="F616" s="48">
        <f t="shared" si="123"/>
        <v>0</v>
      </c>
      <c r="G616" s="48">
        <v>0</v>
      </c>
    </row>
    <row r="617" spans="1:7" ht="14.1" customHeight="1">
      <c r="A617" s="25" t="s">
        <v>6</v>
      </c>
      <c r="B617" s="49">
        <v>2235</v>
      </c>
      <c r="C617" s="43" t="s">
        <v>0</v>
      </c>
      <c r="D617" s="58">
        <f t="shared" ref="D617:F617" si="124">D616+D609+D588+D359</f>
        <v>1782467</v>
      </c>
      <c r="E617" s="58">
        <f t="shared" si="124"/>
        <v>21000</v>
      </c>
      <c r="F617" s="58">
        <f t="shared" si="124"/>
        <v>21000</v>
      </c>
      <c r="G617" s="58">
        <v>30400</v>
      </c>
    </row>
    <row r="618" spans="1:7">
      <c r="A618" s="110"/>
      <c r="B618" s="26"/>
      <c r="C618" s="88"/>
      <c r="D618" s="151"/>
      <c r="E618" s="151"/>
      <c r="F618" s="151"/>
      <c r="G618" s="151"/>
    </row>
    <row r="619" spans="1:7" ht="14.1" customHeight="1">
      <c r="A619" s="25" t="s">
        <v>8</v>
      </c>
      <c r="B619" s="49">
        <v>2236</v>
      </c>
      <c r="C619" s="43" t="s">
        <v>1</v>
      </c>
      <c r="D619" s="151"/>
      <c r="E619" s="151"/>
      <c r="F619" s="151"/>
      <c r="G619" s="151"/>
    </row>
    <row r="620" spans="1:7" ht="14.1" customHeight="1">
      <c r="A620" s="25"/>
      <c r="B620" s="51">
        <v>2</v>
      </c>
      <c r="C620" s="52" t="s">
        <v>555</v>
      </c>
      <c r="D620" s="27"/>
      <c r="E620" s="27"/>
      <c r="F620" s="27"/>
      <c r="G620" s="27"/>
    </row>
    <row r="621" spans="1:7" ht="14.1" customHeight="1">
      <c r="A621" s="25"/>
      <c r="B621" s="46">
        <v>2.101</v>
      </c>
      <c r="C621" s="43" t="s">
        <v>67</v>
      </c>
      <c r="D621" s="27"/>
      <c r="E621" s="27"/>
      <c r="F621" s="27"/>
      <c r="G621" s="27"/>
    </row>
    <row r="622" spans="1:7" ht="14.1" customHeight="1">
      <c r="A622" s="25"/>
      <c r="B622" s="122" t="s">
        <v>22</v>
      </c>
      <c r="C622" s="53" t="s">
        <v>62</v>
      </c>
      <c r="D622" s="66">
        <v>14100</v>
      </c>
      <c r="E622" s="54">
        <v>0</v>
      </c>
      <c r="F622" s="54">
        <v>0</v>
      </c>
      <c r="G622" s="54">
        <v>0</v>
      </c>
    </row>
    <row r="623" spans="1:7" ht="25.5">
      <c r="A623" s="25"/>
      <c r="B623" s="137" t="s">
        <v>268</v>
      </c>
      <c r="C623" s="77" t="s">
        <v>269</v>
      </c>
      <c r="D623" s="66">
        <v>1105</v>
      </c>
      <c r="E623" s="54">
        <v>0</v>
      </c>
      <c r="F623" s="54">
        <v>0</v>
      </c>
      <c r="G623" s="54">
        <v>0</v>
      </c>
    </row>
    <row r="624" spans="1:7" ht="14.1" customHeight="1">
      <c r="A624" s="25" t="s">
        <v>6</v>
      </c>
      <c r="B624" s="46">
        <v>2.101</v>
      </c>
      <c r="C624" s="43" t="s">
        <v>67</v>
      </c>
      <c r="D624" s="58">
        <f t="shared" ref="D624:F624" si="125">SUM(D622:D623)</f>
        <v>15205</v>
      </c>
      <c r="E624" s="48">
        <f t="shared" si="125"/>
        <v>0</v>
      </c>
      <c r="F624" s="48">
        <f t="shared" si="125"/>
        <v>0</v>
      </c>
      <c r="G624" s="48">
        <v>0</v>
      </c>
    </row>
    <row r="625" spans="1:7" ht="14.1" customHeight="1">
      <c r="A625" s="25" t="s">
        <v>6</v>
      </c>
      <c r="B625" s="51">
        <v>2</v>
      </c>
      <c r="C625" s="52" t="s">
        <v>555</v>
      </c>
      <c r="D625" s="72">
        <f t="shared" ref="D625:F625" si="126">SUM(D624)</f>
        <v>15205</v>
      </c>
      <c r="E625" s="47">
        <f t="shared" si="126"/>
        <v>0</v>
      </c>
      <c r="F625" s="47">
        <f t="shared" si="126"/>
        <v>0</v>
      </c>
      <c r="G625" s="47">
        <v>0</v>
      </c>
    </row>
    <row r="626" spans="1:7">
      <c r="B626" s="70"/>
      <c r="C626" s="69"/>
      <c r="D626" s="44"/>
      <c r="E626" s="44"/>
      <c r="F626" s="44"/>
      <c r="G626" s="44"/>
    </row>
    <row r="627" spans="1:7" ht="14.1" customHeight="1">
      <c r="B627" s="23">
        <v>80</v>
      </c>
      <c r="C627" s="69" t="s">
        <v>29</v>
      </c>
      <c r="D627" s="27"/>
      <c r="E627" s="27"/>
      <c r="F627" s="27"/>
      <c r="G627" s="27"/>
    </row>
    <row r="628" spans="1:7" ht="14.1" customHeight="1">
      <c r="A628" s="25"/>
      <c r="B628" s="46">
        <v>80.001000000000005</v>
      </c>
      <c r="C628" s="43" t="s">
        <v>11</v>
      </c>
      <c r="D628" s="27"/>
      <c r="E628" s="27"/>
      <c r="F628" s="27"/>
      <c r="G628" s="27"/>
    </row>
    <row r="629" spans="1:7" ht="14.1" customHeight="1">
      <c r="A629" s="25"/>
      <c r="B629" s="51">
        <v>60</v>
      </c>
      <c r="C629" s="52" t="s">
        <v>12</v>
      </c>
      <c r="D629" s="27"/>
      <c r="E629" s="27"/>
      <c r="F629" s="27"/>
      <c r="G629" s="27"/>
    </row>
    <row r="630" spans="1:7" ht="14.1" customHeight="1">
      <c r="A630" s="25"/>
      <c r="B630" s="59" t="s">
        <v>13</v>
      </c>
      <c r="C630" s="53" t="s">
        <v>14</v>
      </c>
      <c r="D630" s="44">
        <v>179042</v>
      </c>
      <c r="E630" s="54">
        <v>0</v>
      </c>
      <c r="F630" s="54">
        <v>0</v>
      </c>
      <c r="G630" s="54">
        <v>0</v>
      </c>
    </row>
    <row r="631" spans="1:7" ht="14.1" customHeight="1">
      <c r="A631" s="25"/>
      <c r="B631" s="59" t="s">
        <v>280</v>
      </c>
      <c r="C631" s="53" t="s">
        <v>255</v>
      </c>
      <c r="D631" s="66">
        <v>69429</v>
      </c>
      <c r="E631" s="54">
        <v>0</v>
      </c>
      <c r="F631" s="54">
        <v>0</v>
      </c>
      <c r="G631" s="54">
        <v>0</v>
      </c>
    </row>
    <row r="632" spans="1:7" s="88" customFormat="1" ht="14.1" customHeight="1">
      <c r="A632" s="25"/>
      <c r="B632" s="59" t="s">
        <v>15</v>
      </c>
      <c r="C632" s="53" t="s">
        <v>428</v>
      </c>
      <c r="D632" s="66">
        <v>134</v>
      </c>
      <c r="E632" s="54">
        <v>0</v>
      </c>
      <c r="F632" s="54">
        <v>0</v>
      </c>
      <c r="G632" s="54">
        <v>0</v>
      </c>
    </row>
    <row r="633" spans="1:7" ht="14.1" customHeight="1">
      <c r="A633" s="25"/>
      <c r="B633" s="59" t="s">
        <v>16</v>
      </c>
      <c r="C633" s="53" t="s">
        <v>17</v>
      </c>
      <c r="D633" s="66">
        <v>1207</v>
      </c>
      <c r="E633" s="54">
        <v>0</v>
      </c>
      <c r="F633" s="54">
        <v>0</v>
      </c>
      <c r="G633" s="54">
        <v>0</v>
      </c>
    </row>
    <row r="634" spans="1:7" s="88" customFormat="1" ht="25.5">
      <c r="A634" s="25"/>
      <c r="B634" s="59" t="s">
        <v>175</v>
      </c>
      <c r="C634" s="53" t="s">
        <v>176</v>
      </c>
      <c r="D634" s="66">
        <v>13463</v>
      </c>
      <c r="E634" s="54">
        <v>0</v>
      </c>
      <c r="F634" s="54">
        <v>0</v>
      </c>
      <c r="G634" s="54">
        <v>0</v>
      </c>
    </row>
    <row r="635" spans="1:7" s="88" customFormat="1" ht="14.1" customHeight="1">
      <c r="A635" s="25"/>
      <c r="B635" s="59" t="s">
        <v>401</v>
      </c>
      <c r="C635" s="52" t="s">
        <v>408</v>
      </c>
      <c r="D635" s="66">
        <v>2475</v>
      </c>
      <c r="E635" s="54">
        <v>0</v>
      </c>
      <c r="F635" s="54">
        <v>0</v>
      </c>
      <c r="G635" s="54">
        <v>0</v>
      </c>
    </row>
    <row r="636" spans="1:7" ht="14.1" customHeight="1">
      <c r="A636" s="25"/>
      <c r="B636" s="59" t="s">
        <v>409</v>
      </c>
      <c r="C636" s="53" t="s">
        <v>412</v>
      </c>
      <c r="D636" s="67">
        <v>50000</v>
      </c>
      <c r="E636" s="47">
        <v>0</v>
      </c>
      <c r="F636" s="47">
        <v>0</v>
      </c>
      <c r="G636" s="47">
        <v>0</v>
      </c>
    </row>
    <row r="637" spans="1:7" ht="14.1" customHeight="1">
      <c r="A637" s="11" t="s">
        <v>6</v>
      </c>
      <c r="B637" s="70">
        <v>60</v>
      </c>
      <c r="C637" s="69" t="s">
        <v>12</v>
      </c>
      <c r="D637" s="67">
        <f t="shared" ref="D637:F637" si="127">SUM(D630:D636)</f>
        <v>315750</v>
      </c>
      <c r="E637" s="47">
        <f t="shared" si="127"/>
        <v>0</v>
      </c>
      <c r="F637" s="47">
        <f t="shared" si="127"/>
        <v>0</v>
      </c>
      <c r="G637" s="47">
        <v>0</v>
      </c>
    </row>
    <row r="638" spans="1:7" ht="14.1" customHeight="1">
      <c r="A638" s="11" t="s">
        <v>6</v>
      </c>
      <c r="B638" s="46">
        <v>80.001000000000005</v>
      </c>
      <c r="C638" s="62" t="s">
        <v>11</v>
      </c>
      <c r="D638" s="58">
        <f t="shared" ref="D638:F639" si="128">D637</f>
        <v>315750</v>
      </c>
      <c r="E638" s="48">
        <f t="shared" si="128"/>
        <v>0</v>
      </c>
      <c r="F638" s="48">
        <f t="shared" si="128"/>
        <v>0</v>
      </c>
      <c r="G638" s="48">
        <v>0</v>
      </c>
    </row>
    <row r="639" spans="1:7" ht="14.1" customHeight="1">
      <c r="A639" s="25" t="s">
        <v>6</v>
      </c>
      <c r="B639" s="15">
        <v>80</v>
      </c>
      <c r="C639" s="52" t="s">
        <v>29</v>
      </c>
      <c r="D639" s="58">
        <f t="shared" si="128"/>
        <v>315750</v>
      </c>
      <c r="E639" s="48">
        <f t="shared" si="128"/>
        <v>0</v>
      </c>
      <c r="F639" s="48">
        <f t="shared" si="128"/>
        <v>0</v>
      </c>
      <c r="G639" s="48">
        <v>0</v>
      </c>
    </row>
    <row r="640" spans="1:7" ht="14.1" customHeight="1">
      <c r="A640" s="25" t="s">
        <v>6</v>
      </c>
      <c r="B640" s="49">
        <v>2236</v>
      </c>
      <c r="C640" s="43" t="s">
        <v>1</v>
      </c>
      <c r="D640" s="58">
        <f t="shared" ref="D640:F640" si="129">D639+D625</f>
        <v>330955</v>
      </c>
      <c r="E640" s="48">
        <f t="shared" si="129"/>
        <v>0</v>
      </c>
      <c r="F640" s="48">
        <f t="shared" si="129"/>
        <v>0</v>
      </c>
      <c r="G640" s="48">
        <v>0</v>
      </c>
    </row>
    <row r="641" spans="1:7" ht="14.1" customHeight="1">
      <c r="A641" s="91" t="s">
        <v>6</v>
      </c>
      <c r="B641" s="92"/>
      <c r="C641" s="93" t="s">
        <v>7</v>
      </c>
      <c r="D641" s="58">
        <f t="shared" ref="D641:F641" si="130">D640+D617+D350</f>
        <v>4451673</v>
      </c>
      <c r="E641" s="58">
        <f t="shared" si="130"/>
        <v>2474241</v>
      </c>
      <c r="F641" s="58">
        <f t="shared" si="130"/>
        <v>2478241</v>
      </c>
      <c r="G641" s="58">
        <v>995162</v>
      </c>
    </row>
    <row r="642" spans="1:7" ht="9.9499999999999993" customHeight="1">
      <c r="C642" s="94"/>
      <c r="D642" s="44"/>
      <c r="E642" s="44"/>
      <c r="F642" s="44"/>
      <c r="G642" s="44"/>
    </row>
    <row r="643" spans="1:7">
      <c r="C643" s="62" t="s">
        <v>63</v>
      </c>
      <c r="D643" s="27"/>
      <c r="E643" s="27"/>
      <c r="F643" s="27"/>
      <c r="G643" s="27"/>
    </row>
    <row r="644" spans="1:7" ht="25.5">
      <c r="A644" s="95" t="s">
        <v>8</v>
      </c>
      <c r="B644" s="97">
        <v>4202</v>
      </c>
      <c r="C644" s="96" t="s">
        <v>92</v>
      </c>
      <c r="D644" s="27"/>
      <c r="E644" s="27"/>
      <c r="F644" s="27"/>
      <c r="G644" s="27"/>
    </row>
    <row r="645" spans="1:7" s="88" customFormat="1" ht="14.1" customHeight="1">
      <c r="A645" s="25"/>
      <c r="B645" s="98">
        <v>4</v>
      </c>
      <c r="C645" s="99" t="s">
        <v>90</v>
      </c>
      <c r="D645" s="27"/>
      <c r="E645" s="27"/>
      <c r="F645" s="27"/>
      <c r="G645" s="27"/>
    </row>
    <row r="646" spans="1:7" ht="14.1" customHeight="1">
      <c r="A646" s="25"/>
      <c r="B646" s="46">
        <v>4.7960000000000003</v>
      </c>
      <c r="C646" s="43" t="s">
        <v>88</v>
      </c>
      <c r="D646" s="27"/>
      <c r="E646" s="27"/>
      <c r="F646" s="27"/>
      <c r="G646" s="27"/>
    </row>
    <row r="647" spans="1:7" s="88" customFormat="1" ht="14.1" customHeight="1">
      <c r="A647" s="25"/>
      <c r="B647" s="59" t="s">
        <v>101</v>
      </c>
      <c r="C647" s="53" t="s">
        <v>91</v>
      </c>
      <c r="D647" s="85">
        <v>10000</v>
      </c>
      <c r="E647" s="55">
        <v>0</v>
      </c>
      <c r="F647" s="55">
        <v>0</v>
      </c>
      <c r="G647" s="55">
        <v>0</v>
      </c>
    </row>
    <row r="648" spans="1:7" ht="11.1" customHeight="1">
      <c r="A648" s="25"/>
      <c r="B648" s="59"/>
      <c r="C648" s="53"/>
      <c r="D648" s="85"/>
      <c r="E648" s="55"/>
      <c r="F648" s="55"/>
      <c r="G648" s="55"/>
    </row>
    <row r="649" spans="1:7" ht="14.1" customHeight="1">
      <c r="A649" s="25"/>
      <c r="B649" s="98">
        <v>60</v>
      </c>
      <c r="C649" s="53" t="s">
        <v>91</v>
      </c>
      <c r="D649" s="85"/>
      <c r="E649" s="55"/>
      <c r="F649" s="55"/>
      <c r="G649" s="55"/>
    </row>
    <row r="650" spans="1:7" ht="14.1" customHeight="1">
      <c r="A650" s="25"/>
      <c r="B650" s="59" t="s">
        <v>552</v>
      </c>
      <c r="C650" s="75" t="s">
        <v>542</v>
      </c>
      <c r="D650" s="55">
        <v>0</v>
      </c>
      <c r="E650" s="55">
        <v>0</v>
      </c>
      <c r="F650" s="55">
        <v>0</v>
      </c>
      <c r="G650" s="85">
        <v>23544</v>
      </c>
    </row>
    <row r="651" spans="1:7" ht="14.1" customHeight="1">
      <c r="A651" s="25" t="s">
        <v>6</v>
      </c>
      <c r="B651" s="98">
        <v>60</v>
      </c>
      <c r="C651" s="53" t="s">
        <v>91</v>
      </c>
      <c r="D651" s="155">
        <f>D650</f>
        <v>0</v>
      </c>
      <c r="E651" s="155">
        <f t="shared" ref="E651:F651" si="131">E650</f>
        <v>0</v>
      </c>
      <c r="F651" s="155">
        <f t="shared" si="131"/>
        <v>0</v>
      </c>
      <c r="G651" s="134">
        <v>23544</v>
      </c>
    </row>
    <row r="652" spans="1:7" ht="14.1" customHeight="1">
      <c r="A652" s="25" t="s">
        <v>6</v>
      </c>
      <c r="B652" s="46">
        <v>4.7960000000000003</v>
      </c>
      <c r="C652" s="43" t="s">
        <v>88</v>
      </c>
      <c r="D652" s="86">
        <f>SUM(D647:D647)+D651</f>
        <v>10000</v>
      </c>
      <c r="E652" s="153">
        <f t="shared" ref="E652:F652" si="132">SUM(E647:E647)+E651</f>
        <v>0</v>
      </c>
      <c r="F652" s="153">
        <f t="shared" si="132"/>
        <v>0</v>
      </c>
      <c r="G652" s="86">
        <v>23544</v>
      </c>
    </row>
    <row r="653" spans="1:7" ht="14.1" customHeight="1">
      <c r="A653" s="25" t="s">
        <v>6</v>
      </c>
      <c r="B653" s="98">
        <v>4</v>
      </c>
      <c r="C653" s="99" t="s">
        <v>90</v>
      </c>
      <c r="D653" s="86">
        <f>D652</f>
        <v>10000</v>
      </c>
      <c r="E653" s="153">
        <f t="shared" ref="E653:F653" si="133">E652</f>
        <v>0</v>
      </c>
      <c r="F653" s="153">
        <f t="shared" si="133"/>
        <v>0</v>
      </c>
      <c r="G653" s="86">
        <v>23544</v>
      </c>
    </row>
    <row r="654" spans="1:7" ht="25.5">
      <c r="A654" s="198" t="s">
        <v>6</v>
      </c>
      <c r="B654" s="199">
        <v>4202</v>
      </c>
      <c r="C654" s="200" t="s">
        <v>92</v>
      </c>
      <c r="D654" s="134">
        <f t="shared" ref="D654" si="134">D653</f>
        <v>10000</v>
      </c>
      <c r="E654" s="155">
        <f t="shared" ref="E654:F654" si="135">E653</f>
        <v>0</v>
      </c>
      <c r="F654" s="155">
        <f t="shared" si="135"/>
        <v>0</v>
      </c>
      <c r="G654" s="134">
        <v>23544</v>
      </c>
    </row>
    <row r="655" spans="1:7">
      <c r="A655" s="25"/>
      <c r="B655" s="15"/>
      <c r="C655" s="43"/>
      <c r="D655" s="151"/>
      <c r="E655" s="151"/>
      <c r="F655" s="151"/>
      <c r="G655" s="151"/>
    </row>
    <row r="656" spans="1:7">
      <c r="A656" s="25"/>
      <c r="B656" s="97">
        <v>4217</v>
      </c>
      <c r="C656" s="96" t="s">
        <v>565</v>
      </c>
      <c r="D656" s="151"/>
      <c r="E656" s="151"/>
      <c r="F656" s="151"/>
      <c r="G656" s="151"/>
    </row>
    <row r="657" spans="1:7" ht="14.25" customHeight="1">
      <c r="A657" s="25"/>
      <c r="B657" s="98">
        <v>3</v>
      </c>
      <c r="C657" s="52" t="s">
        <v>566</v>
      </c>
      <c r="D657" s="151"/>
      <c r="E657" s="151"/>
      <c r="F657" s="151"/>
      <c r="G657" s="151"/>
    </row>
    <row r="658" spans="1:7">
      <c r="A658" s="25"/>
      <c r="B658" s="46">
        <v>3.7890000000000001</v>
      </c>
      <c r="C658" s="174" t="s">
        <v>553</v>
      </c>
      <c r="D658" s="151"/>
      <c r="E658" s="151"/>
      <c r="F658" s="151"/>
      <c r="G658" s="151"/>
    </row>
    <row r="659" spans="1:7" ht="25.5">
      <c r="A659" s="25"/>
      <c r="B659" s="15">
        <v>70</v>
      </c>
      <c r="C659" s="52" t="s">
        <v>567</v>
      </c>
      <c r="D659" s="151"/>
      <c r="E659" s="151"/>
      <c r="F659" s="151"/>
      <c r="G659" s="151"/>
    </row>
    <row r="660" spans="1:7">
      <c r="A660" s="25"/>
      <c r="B660" s="15" t="s">
        <v>568</v>
      </c>
      <c r="C660" s="52" t="s">
        <v>542</v>
      </c>
      <c r="D660" s="55">
        <v>0</v>
      </c>
      <c r="E660" s="55">
        <v>0</v>
      </c>
      <c r="F660" s="55">
        <v>0</v>
      </c>
      <c r="G660" s="85">
        <v>7174</v>
      </c>
    </row>
    <row r="661" spans="1:7" ht="25.5">
      <c r="A661" s="95" t="s">
        <v>6</v>
      </c>
      <c r="B661" s="15">
        <v>70</v>
      </c>
      <c r="C661" s="52" t="s">
        <v>567</v>
      </c>
      <c r="D661" s="155">
        <f>D660</f>
        <v>0</v>
      </c>
      <c r="E661" s="155">
        <f t="shared" ref="E661:F662" si="136">E660</f>
        <v>0</v>
      </c>
      <c r="F661" s="155">
        <f t="shared" si="136"/>
        <v>0</v>
      </c>
      <c r="G661" s="134">
        <v>7174</v>
      </c>
    </row>
    <row r="662" spans="1:7">
      <c r="A662" s="95" t="s">
        <v>6</v>
      </c>
      <c r="B662" s="46">
        <v>3.7890000000000001</v>
      </c>
      <c r="C662" s="174" t="s">
        <v>553</v>
      </c>
      <c r="D662" s="155">
        <f>D661</f>
        <v>0</v>
      </c>
      <c r="E662" s="155">
        <f t="shared" si="136"/>
        <v>0</v>
      </c>
      <c r="F662" s="155">
        <f t="shared" si="136"/>
        <v>0</v>
      </c>
      <c r="G662" s="125">
        <v>7174</v>
      </c>
    </row>
    <row r="663" spans="1:7" ht="15.75" customHeight="1">
      <c r="A663" s="95" t="s">
        <v>6</v>
      </c>
      <c r="B663" s="98">
        <v>3</v>
      </c>
      <c r="C663" s="52" t="s">
        <v>566</v>
      </c>
      <c r="D663" s="155">
        <f>D662</f>
        <v>0</v>
      </c>
      <c r="E663" s="155">
        <f t="shared" ref="E663:F664" si="137">E662</f>
        <v>0</v>
      </c>
      <c r="F663" s="155">
        <f t="shared" si="137"/>
        <v>0</v>
      </c>
      <c r="G663" s="134">
        <v>7174</v>
      </c>
    </row>
    <row r="664" spans="1:7">
      <c r="A664" s="95" t="s">
        <v>6</v>
      </c>
      <c r="B664" s="97">
        <v>4217</v>
      </c>
      <c r="C664" s="96" t="s">
        <v>565</v>
      </c>
      <c r="D664" s="155">
        <f>D663</f>
        <v>0</v>
      </c>
      <c r="E664" s="155">
        <f t="shared" si="137"/>
        <v>0</v>
      </c>
      <c r="F664" s="155">
        <f t="shared" si="137"/>
        <v>0</v>
      </c>
      <c r="G664" s="134">
        <v>7174</v>
      </c>
    </row>
    <row r="665" spans="1:7">
      <c r="A665" s="25"/>
      <c r="B665" s="15"/>
      <c r="C665" s="43"/>
      <c r="D665" s="151"/>
      <c r="E665" s="151"/>
      <c r="F665" s="151"/>
      <c r="G665" s="151"/>
    </row>
    <row r="666" spans="1:7" ht="38.25">
      <c r="A666" s="25" t="s">
        <v>8</v>
      </c>
      <c r="B666" s="49">
        <v>4225</v>
      </c>
      <c r="C666" s="43" t="s">
        <v>373</v>
      </c>
      <c r="D666" s="27"/>
      <c r="E666" s="27"/>
      <c r="F666" s="27"/>
      <c r="G666" s="27"/>
    </row>
    <row r="667" spans="1:7" ht="13.9" customHeight="1">
      <c r="A667" s="25"/>
      <c r="B667" s="51">
        <v>1</v>
      </c>
      <c r="C667" s="52" t="s">
        <v>10</v>
      </c>
      <c r="D667" s="27"/>
      <c r="E667" s="27"/>
      <c r="F667" s="27"/>
      <c r="G667" s="27"/>
    </row>
    <row r="668" spans="1:7" ht="13.9" customHeight="1">
      <c r="A668" s="25"/>
      <c r="B668" s="46">
        <v>1.2769999999999999</v>
      </c>
      <c r="C668" s="43" t="s">
        <v>19</v>
      </c>
      <c r="D668" s="27"/>
      <c r="E668" s="27"/>
      <c r="F668" s="27"/>
      <c r="G668" s="27"/>
    </row>
    <row r="669" spans="1:7">
      <c r="A669" s="25"/>
      <c r="B669" s="74">
        <v>50</v>
      </c>
      <c r="C669" s="75" t="s">
        <v>389</v>
      </c>
      <c r="D669" s="85"/>
      <c r="E669" s="85"/>
      <c r="F669" s="85"/>
      <c r="G669" s="85"/>
    </row>
    <row r="670" spans="1:7" ht="25.5">
      <c r="A670" s="25"/>
      <c r="B670" s="74">
        <v>55</v>
      </c>
      <c r="C670" s="75" t="s">
        <v>494</v>
      </c>
      <c r="D670" s="85"/>
      <c r="E670" s="85"/>
      <c r="F670" s="85"/>
      <c r="G670" s="85"/>
    </row>
    <row r="671" spans="1:7">
      <c r="A671" s="25"/>
      <c r="B671" s="74" t="s">
        <v>495</v>
      </c>
      <c r="C671" s="75" t="s">
        <v>496</v>
      </c>
      <c r="D671" s="55">
        <v>0</v>
      </c>
      <c r="E671" s="85">
        <v>36000</v>
      </c>
      <c r="F671" s="85">
        <v>36000</v>
      </c>
      <c r="G671" s="85">
        <v>44000</v>
      </c>
    </row>
    <row r="672" spans="1:7" ht="25.5">
      <c r="A672" s="25" t="s">
        <v>6</v>
      </c>
      <c r="B672" s="74">
        <v>55</v>
      </c>
      <c r="C672" s="75" t="s">
        <v>494</v>
      </c>
      <c r="D672" s="155">
        <f t="shared" ref="D672:F672" si="138">D671</f>
        <v>0</v>
      </c>
      <c r="E672" s="134">
        <f t="shared" si="138"/>
        <v>36000</v>
      </c>
      <c r="F672" s="134">
        <f t="shared" si="138"/>
        <v>36000</v>
      </c>
      <c r="G672" s="134">
        <v>44000</v>
      </c>
    </row>
    <row r="673" spans="1:7" ht="13.9" customHeight="1">
      <c r="A673" s="25"/>
      <c r="B673" s="46"/>
      <c r="C673" s="43"/>
      <c r="D673" s="27"/>
      <c r="E673" s="27"/>
      <c r="F673" s="27"/>
      <c r="G673" s="27"/>
    </row>
    <row r="674" spans="1:7" ht="13.9" customHeight="1">
      <c r="A674" s="25"/>
      <c r="B674" s="51">
        <v>60</v>
      </c>
      <c r="C674" s="52" t="s">
        <v>107</v>
      </c>
      <c r="D674" s="27"/>
      <c r="E674" s="27"/>
      <c r="F674" s="27"/>
      <c r="G674" s="27"/>
    </row>
    <row r="675" spans="1:7" ht="27" customHeight="1">
      <c r="A675" s="25"/>
      <c r="B675" s="51" t="s">
        <v>507</v>
      </c>
      <c r="C675" s="141" t="s">
        <v>503</v>
      </c>
      <c r="D675" s="55">
        <v>0</v>
      </c>
      <c r="E675" s="85">
        <v>1</v>
      </c>
      <c r="F675" s="85">
        <v>1</v>
      </c>
      <c r="G675" s="85">
        <v>1</v>
      </c>
    </row>
    <row r="676" spans="1:7" ht="28.9" customHeight="1">
      <c r="A676" s="25"/>
      <c r="B676" s="51" t="s">
        <v>508</v>
      </c>
      <c r="C676" s="141" t="s">
        <v>504</v>
      </c>
      <c r="D676" s="55">
        <v>0</v>
      </c>
      <c r="E676" s="85">
        <v>1</v>
      </c>
      <c r="F676" s="85">
        <v>1</v>
      </c>
      <c r="G676" s="85">
        <v>1</v>
      </c>
    </row>
    <row r="677" spans="1:7" s="88" customFormat="1" ht="28.9" customHeight="1">
      <c r="A677" s="25"/>
      <c r="B677" s="51" t="s">
        <v>509</v>
      </c>
      <c r="C677" s="141" t="s">
        <v>505</v>
      </c>
      <c r="D677" s="55">
        <v>0</v>
      </c>
      <c r="E677" s="85">
        <v>17500</v>
      </c>
      <c r="F677" s="85">
        <v>17500</v>
      </c>
      <c r="G677" s="85">
        <v>1</v>
      </c>
    </row>
    <row r="678" spans="1:7" ht="28.9" customHeight="1">
      <c r="A678" s="25"/>
      <c r="B678" s="74" t="s">
        <v>510</v>
      </c>
      <c r="C678" s="75" t="s">
        <v>506</v>
      </c>
      <c r="D678" s="55">
        <v>0</v>
      </c>
      <c r="E678" s="85">
        <v>17500</v>
      </c>
      <c r="F678" s="85">
        <v>17500</v>
      </c>
      <c r="G678" s="85">
        <v>1</v>
      </c>
    </row>
    <row r="679" spans="1:7">
      <c r="A679" s="25" t="s">
        <v>6</v>
      </c>
      <c r="B679" s="51">
        <v>60</v>
      </c>
      <c r="C679" s="52" t="s">
        <v>107</v>
      </c>
      <c r="D679" s="155">
        <f t="shared" ref="D679:F679" si="139">SUM(D675:D678)</f>
        <v>0</v>
      </c>
      <c r="E679" s="134">
        <f t="shared" si="139"/>
        <v>35002</v>
      </c>
      <c r="F679" s="134">
        <f t="shared" si="139"/>
        <v>35002</v>
      </c>
      <c r="G679" s="134">
        <v>4</v>
      </c>
    </row>
    <row r="680" spans="1:7">
      <c r="A680" s="25" t="s">
        <v>6</v>
      </c>
      <c r="B680" s="74">
        <v>50</v>
      </c>
      <c r="C680" s="75" t="s">
        <v>389</v>
      </c>
      <c r="D680" s="155">
        <f t="shared" ref="D680:F680" si="140">D679+D672</f>
        <v>0</v>
      </c>
      <c r="E680" s="134">
        <f t="shared" si="140"/>
        <v>71002</v>
      </c>
      <c r="F680" s="134">
        <f t="shared" si="140"/>
        <v>71002</v>
      </c>
      <c r="G680" s="134">
        <v>44004</v>
      </c>
    </row>
    <row r="681" spans="1:7" s="149" customFormat="1" ht="13.9" customHeight="1">
      <c r="A681" s="25" t="s">
        <v>6</v>
      </c>
      <c r="B681" s="46">
        <v>1.2769999999999999</v>
      </c>
      <c r="C681" s="43" t="s">
        <v>19</v>
      </c>
      <c r="D681" s="155">
        <f t="shared" ref="D681:F681" si="141">D680</f>
        <v>0</v>
      </c>
      <c r="E681" s="134">
        <f t="shared" si="141"/>
        <v>71002</v>
      </c>
      <c r="F681" s="134">
        <f t="shared" si="141"/>
        <v>71002</v>
      </c>
      <c r="G681" s="134">
        <v>44004</v>
      </c>
    </row>
    <row r="682" spans="1:7" ht="13.9" customHeight="1">
      <c r="A682" s="25"/>
      <c r="B682" s="51"/>
      <c r="C682" s="52"/>
      <c r="D682" s="27"/>
      <c r="E682" s="27"/>
      <c r="F682" s="27"/>
      <c r="G682" s="27"/>
    </row>
    <row r="683" spans="1:7" ht="13.9" customHeight="1">
      <c r="A683" s="25"/>
      <c r="B683" s="46">
        <v>1.8</v>
      </c>
      <c r="C683" s="43" t="s">
        <v>23</v>
      </c>
      <c r="D683" s="27"/>
      <c r="E683" s="27"/>
      <c r="F683" s="27"/>
      <c r="G683" s="27"/>
    </row>
    <row r="684" spans="1:7" s="88" customFormat="1" ht="13.9" customHeight="1">
      <c r="A684" s="25"/>
      <c r="B684" s="51">
        <v>60</v>
      </c>
      <c r="C684" s="52" t="s">
        <v>107</v>
      </c>
      <c r="D684" s="27"/>
      <c r="E684" s="27"/>
      <c r="F684" s="27"/>
      <c r="G684" s="27"/>
    </row>
    <row r="685" spans="1:7" ht="27.6" customHeight="1">
      <c r="A685" s="25"/>
      <c r="B685" s="51" t="s">
        <v>46</v>
      </c>
      <c r="C685" s="53" t="s">
        <v>375</v>
      </c>
      <c r="D685" s="85">
        <v>2115</v>
      </c>
      <c r="E685" s="55">
        <v>0</v>
      </c>
      <c r="F685" s="55">
        <v>0</v>
      </c>
      <c r="G685" s="55">
        <v>0</v>
      </c>
    </row>
    <row r="686" spans="1:7" ht="26.45" customHeight="1">
      <c r="A686" s="25"/>
      <c r="B686" s="51" t="s">
        <v>47</v>
      </c>
      <c r="C686" s="53" t="s">
        <v>200</v>
      </c>
      <c r="D686" s="85">
        <v>2320</v>
      </c>
      <c r="E686" s="55">
        <v>0</v>
      </c>
      <c r="F686" s="55">
        <v>0</v>
      </c>
      <c r="G686" s="55">
        <v>0</v>
      </c>
    </row>
    <row r="687" spans="1:7" ht="27" customHeight="1">
      <c r="A687" s="25"/>
      <c r="B687" s="51" t="s">
        <v>64</v>
      </c>
      <c r="C687" s="53" t="s">
        <v>354</v>
      </c>
      <c r="D687" s="85">
        <v>6017</v>
      </c>
      <c r="E687" s="55">
        <v>0</v>
      </c>
      <c r="F687" s="55">
        <v>0</v>
      </c>
      <c r="G687" s="55">
        <v>0</v>
      </c>
    </row>
    <row r="688" spans="1:7" ht="27" customHeight="1">
      <c r="A688" s="25"/>
      <c r="B688" s="74" t="s">
        <v>172</v>
      </c>
      <c r="C688" s="75" t="s">
        <v>199</v>
      </c>
      <c r="D688" s="85">
        <v>2573</v>
      </c>
      <c r="E688" s="55">
        <v>0</v>
      </c>
      <c r="F688" s="55">
        <v>0</v>
      </c>
      <c r="G688" s="55">
        <v>0</v>
      </c>
    </row>
    <row r="689" spans="1:7" ht="13.9" customHeight="1">
      <c r="A689" s="25" t="s">
        <v>6</v>
      </c>
      <c r="B689" s="46">
        <v>1.8</v>
      </c>
      <c r="C689" s="43" t="s">
        <v>23</v>
      </c>
      <c r="D689" s="134">
        <f t="shared" ref="D689:F689" si="142">SUM(D685:D688)</f>
        <v>13025</v>
      </c>
      <c r="E689" s="155">
        <f t="shared" si="142"/>
        <v>0</v>
      </c>
      <c r="F689" s="155">
        <f t="shared" si="142"/>
        <v>0</v>
      </c>
      <c r="G689" s="155">
        <v>0</v>
      </c>
    </row>
    <row r="690" spans="1:7" ht="13.9" customHeight="1">
      <c r="A690" s="118" t="s">
        <v>6</v>
      </c>
      <c r="B690" s="131">
        <v>1</v>
      </c>
      <c r="C690" s="132" t="s">
        <v>10</v>
      </c>
      <c r="D690" s="86">
        <f t="shared" ref="D690:F690" si="143">D689+D681</f>
        <v>13025</v>
      </c>
      <c r="E690" s="86">
        <f t="shared" si="143"/>
        <v>71002</v>
      </c>
      <c r="F690" s="86">
        <f t="shared" si="143"/>
        <v>71002</v>
      </c>
      <c r="G690" s="86">
        <v>44004</v>
      </c>
    </row>
    <row r="691" spans="1:7" ht="10.9" customHeight="1">
      <c r="A691" s="25"/>
      <c r="B691" s="49"/>
      <c r="C691" s="43"/>
      <c r="D691" s="27"/>
      <c r="E691" s="27"/>
      <c r="F691" s="27"/>
      <c r="G691" s="27"/>
    </row>
    <row r="692" spans="1:7" ht="13.15" customHeight="1">
      <c r="A692" s="25"/>
      <c r="B692" s="51">
        <v>2</v>
      </c>
      <c r="C692" s="52" t="s">
        <v>25</v>
      </c>
      <c r="D692" s="27"/>
      <c r="E692" s="27"/>
      <c r="F692" s="27"/>
      <c r="G692" s="27"/>
    </row>
    <row r="693" spans="1:7" ht="13.15" customHeight="1">
      <c r="A693" s="25"/>
      <c r="B693" s="46">
        <v>2.2770000000000001</v>
      </c>
      <c r="C693" s="43" t="s">
        <v>19</v>
      </c>
      <c r="D693" s="27"/>
      <c r="E693" s="27"/>
      <c r="F693" s="27"/>
      <c r="G693" s="27"/>
    </row>
    <row r="694" spans="1:7">
      <c r="A694" s="25"/>
      <c r="B694" s="51">
        <v>51</v>
      </c>
      <c r="C694" s="173" t="s">
        <v>173</v>
      </c>
      <c r="D694" s="27"/>
      <c r="E694" s="27"/>
      <c r="F694" s="27"/>
      <c r="G694" s="27"/>
    </row>
    <row r="695" spans="1:7" ht="25.5">
      <c r="A695" s="25"/>
      <c r="B695" s="15" t="s">
        <v>155</v>
      </c>
      <c r="C695" s="142" t="s">
        <v>543</v>
      </c>
      <c r="D695" s="55">
        <v>0</v>
      </c>
      <c r="E695" s="85">
        <v>23132</v>
      </c>
      <c r="F695" s="85">
        <v>23132</v>
      </c>
      <c r="G695" s="27">
        <v>1</v>
      </c>
    </row>
    <row r="696" spans="1:7">
      <c r="A696" s="25" t="s">
        <v>6</v>
      </c>
      <c r="B696" s="51">
        <v>51</v>
      </c>
      <c r="C696" s="52" t="s">
        <v>173</v>
      </c>
      <c r="D696" s="155">
        <f t="shared" ref="D696:F696" si="144">D695</f>
        <v>0</v>
      </c>
      <c r="E696" s="134">
        <f t="shared" si="144"/>
        <v>23132</v>
      </c>
      <c r="F696" s="134">
        <f t="shared" si="144"/>
        <v>23132</v>
      </c>
      <c r="G696" s="125">
        <v>1</v>
      </c>
    </row>
    <row r="697" spans="1:7" ht="13.15" customHeight="1">
      <c r="A697" s="25"/>
      <c r="B697" s="46"/>
      <c r="C697" s="43"/>
      <c r="D697" s="27"/>
      <c r="E697" s="27"/>
      <c r="F697" s="27"/>
      <c r="G697" s="27"/>
    </row>
    <row r="698" spans="1:7">
      <c r="A698" s="25"/>
      <c r="B698" s="51">
        <v>60</v>
      </c>
      <c r="C698" s="52" t="s">
        <v>107</v>
      </c>
      <c r="D698" s="27"/>
      <c r="E698" s="27"/>
      <c r="F698" s="27"/>
      <c r="G698" s="27"/>
    </row>
    <row r="699" spans="1:7" ht="27.95" customHeight="1">
      <c r="A699" s="25"/>
      <c r="B699" s="15" t="s">
        <v>119</v>
      </c>
      <c r="C699" s="143" t="s">
        <v>571</v>
      </c>
      <c r="D699" s="55">
        <v>0</v>
      </c>
      <c r="E699" s="85">
        <v>1</v>
      </c>
      <c r="F699" s="85">
        <v>1</v>
      </c>
      <c r="G699" s="27">
        <v>1</v>
      </c>
    </row>
    <row r="700" spans="1:7" ht="27.6" customHeight="1">
      <c r="B700" s="23" t="s">
        <v>120</v>
      </c>
      <c r="C700" s="143" t="s">
        <v>417</v>
      </c>
      <c r="D700" s="55">
        <v>0</v>
      </c>
      <c r="E700" s="85">
        <v>2400</v>
      </c>
      <c r="F700" s="85">
        <v>2400</v>
      </c>
      <c r="G700" s="27">
        <v>1</v>
      </c>
    </row>
    <row r="701" spans="1:7" ht="27.95" customHeight="1">
      <c r="B701" s="23" t="s">
        <v>121</v>
      </c>
      <c r="C701" s="143" t="s">
        <v>231</v>
      </c>
      <c r="D701" s="55">
        <v>0</v>
      </c>
      <c r="E701" s="85">
        <v>500</v>
      </c>
      <c r="F701" s="85">
        <v>500</v>
      </c>
      <c r="G701" s="27">
        <v>1</v>
      </c>
    </row>
    <row r="702" spans="1:7" ht="27.95" customHeight="1">
      <c r="B702" s="23" t="s">
        <v>554</v>
      </c>
      <c r="C702" s="143" t="s">
        <v>564</v>
      </c>
      <c r="D702" s="55">
        <v>0</v>
      </c>
      <c r="E702" s="55">
        <v>0</v>
      </c>
      <c r="F702" s="55">
        <v>0</v>
      </c>
      <c r="G702" s="27">
        <v>7900</v>
      </c>
    </row>
    <row r="703" spans="1:7" ht="13.15" customHeight="1">
      <c r="A703" s="11" t="s">
        <v>6</v>
      </c>
      <c r="B703" s="70">
        <v>60</v>
      </c>
      <c r="C703" s="69" t="s">
        <v>107</v>
      </c>
      <c r="D703" s="155">
        <f>SUM(D699:D702)</f>
        <v>0</v>
      </c>
      <c r="E703" s="134">
        <f t="shared" ref="E703:F703" si="145">SUM(E699:E702)</f>
        <v>2901</v>
      </c>
      <c r="F703" s="134">
        <f t="shared" si="145"/>
        <v>2901</v>
      </c>
      <c r="G703" s="134">
        <v>7903</v>
      </c>
    </row>
    <row r="704" spans="1:7" ht="13.15" customHeight="1">
      <c r="A704" s="11" t="s">
        <v>6</v>
      </c>
      <c r="B704" s="46">
        <v>2.2770000000000001</v>
      </c>
      <c r="C704" s="43" t="s">
        <v>19</v>
      </c>
      <c r="D704" s="155">
        <f t="shared" ref="D704:F704" si="146">D696+D703</f>
        <v>0</v>
      </c>
      <c r="E704" s="134">
        <f t="shared" si="146"/>
        <v>26033</v>
      </c>
      <c r="F704" s="134">
        <f t="shared" si="146"/>
        <v>26033</v>
      </c>
      <c r="G704" s="125">
        <v>7904</v>
      </c>
    </row>
    <row r="705" spans="1:7" ht="14.25" customHeight="1">
      <c r="B705" s="46"/>
      <c r="C705" s="43"/>
      <c r="D705" s="55"/>
      <c r="E705" s="85"/>
      <c r="F705" s="85"/>
      <c r="G705" s="27"/>
    </row>
    <row r="706" spans="1:7" ht="13.15" customHeight="1">
      <c r="B706" s="46">
        <v>2.794</v>
      </c>
      <c r="C706" s="43" t="s">
        <v>515</v>
      </c>
      <c r="D706" s="55"/>
      <c r="E706" s="85"/>
      <c r="F706" s="85"/>
      <c r="G706" s="27"/>
    </row>
    <row r="707" spans="1:7" ht="13.15" customHeight="1">
      <c r="B707" s="70">
        <v>60</v>
      </c>
      <c r="C707" s="69" t="s">
        <v>569</v>
      </c>
      <c r="D707" s="55"/>
      <c r="E707" s="85"/>
      <c r="F707" s="85"/>
      <c r="G707" s="27"/>
    </row>
    <row r="708" spans="1:7" ht="13.15" customHeight="1">
      <c r="B708" s="23" t="s">
        <v>47</v>
      </c>
      <c r="C708" s="52" t="s">
        <v>562</v>
      </c>
      <c r="D708" s="55">
        <v>0</v>
      </c>
      <c r="E708" s="55">
        <v>0</v>
      </c>
      <c r="F708" s="55">
        <v>0</v>
      </c>
      <c r="G708" s="27">
        <v>5000</v>
      </c>
    </row>
    <row r="709" spans="1:7" ht="13.15" customHeight="1">
      <c r="A709" s="11" t="s">
        <v>6</v>
      </c>
      <c r="B709" s="70">
        <v>60</v>
      </c>
      <c r="C709" s="69" t="s">
        <v>569</v>
      </c>
      <c r="D709" s="155">
        <f>D708</f>
        <v>0</v>
      </c>
      <c r="E709" s="155">
        <f t="shared" ref="E709:E710" si="147">E708</f>
        <v>0</v>
      </c>
      <c r="F709" s="155">
        <f t="shared" ref="F709:F710" si="148">F708</f>
        <v>0</v>
      </c>
      <c r="G709" s="134">
        <v>5000</v>
      </c>
    </row>
    <row r="710" spans="1:7" ht="13.15" customHeight="1">
      <c r="A710" s="25" t="s">
        <v>6</v>
      </c>
      <c r="B710" s="46">
        <v>2.794</v>
      </c>
      <c r="C710" s="43" t="s">
        <v>515</v>
      </c>
      <c r="D710" s="155">
        <f>D709</f>
        <v>0</v>
      </c>
      <c r="E710" s="155">
        <f t="shared" si="147"/>
        <v>0</v>
      </c>
      <c r="F710" s="155">
        <f t="shared" si="148"/>
        <v>0</v>
      </c>
      <c r="G710" s="134">
        <v>5000</v>
      </c>
    </row>
    <row r="711" spans="1:7" ht="13.15" customHeight="1">
      <c r="A711" s="25"/>
      <c r="B711" s="46"/>
      <c r="C711" s="43"/>
      <c r="D711" s="55"/>
      <c r="E711" s="55"/>
      <c r="F711" s="55"/>
      <c r="G711" s="55"/>
    </row>
    <row r="712" spans="1:7" ht="13.15" customHeight="1">
      <c r="B712" s="46">
        <v>2.7959999999999998</v>
      </c>
      <c r="C712" s="43" t="s">
        <v>88</v>
      </c>
      <c r="D712" s="55"/>
      <c r="E712" s="85"/>
      <c r="F712" s="85"/>
      <c r="G712" s="27"/>
    </row>
    <row r="713" spans="1:7" ht="13.15" customHeight="1">
      <c r="A713" s="25"/>
      <c r="B713" s="51">
        <v>60</v>
      </c>
      <c r="C713" s="52" t="s">
        <v>107</v>
      </c>
      <c r="D713" s="55"/>
      <c r="E713" s="85"/>
      <c r="F713" s="85"/>
      <c r="G713" s="27"/>
    </row>
    <row r="714" spans="1:7" ht="13.15" customHeight="1">
      <c r="A714" s="25"/>
      <c r="B714" s="51">
        <v>61</v>
      </c>
      <c r="C714" s="52" t="s">
        <v>561</v>
      </c>
      <c r="D714" s="55"/>
      <c r="E714" s="85"/>
      <c r="F714" s="85"/>
      <c r="G714" s="27"/>
    </row>
    <row r="715" spans="1:7" ht="13.15" customHeight="1">
      <c r="B715" s="23" t="s">
        <v>563</v>
      </c>
      <c r="C715" s="52" t="s">
        <v>562</v>
      </c>
      <c r="D715" s="55">
        <v>0</v>
      </c>
      <c r="E715" s="55">
        <v>0</v>
      </c>
      <c r="F715" s="55">
        <v>0</v>
      </c>
      <c r="G715" s="27">
        <v>10000</v>
      </c>
    </row>
    <row r="716" spans="1:7" ht="13.15" customHeight="1">
      <c r="A716" s="11" t="s">
        <v>6</v>
      </c>
      <c r="B716" s="70">
        <v>61</v>
      </c>
      <c r="C716" s="69" t="s">
        <v>561</v>
      </c>
      <c r="D716" s="155">
        <f>D715</f>
        <v>0</v>
      </c>
      <c r="E716" s="155">
        <f t="shared" ref="E716:F718" si="149">E715</f>
        <v>0</v>
      </c>
      <c r="F716" s="155">
        <f t="shared" si="149"/>
        <v>0</v>
      </c>
      <c r="G716" s="134">
        <v>10000</v>
      </c>
    </row>
    <row r="717" spans="1:7" ht="13.15" customHeight="1">
      <c r="A717" s="25" t="s">
        <v>6</v>
      </c>
      <c r="B717" s="70">
        <v>60</v>
      </c>
      <c r="C717" s="69" t="s">
        <v>107</v>
      </c>
      <c r="D717" s="155">
        <f>D716</f>
        <v>0</v>
      </c>
      <c r="E717" s="155">
        <f t="shared" si="149"/>
        <v>0</v>
      </c>
      <c r="F717" s="155">
        <f t="shared" si="149"/>
        <v>0</v>
      </c>
      <c r="G717" s="134">
        <v>10000</v>
      </c>
    </row>
    <row r="718" spans="1:7" ht="13.15" customHeight="1">
      <c r="A718" s="25" t="s">
        <v>6</v>
      </c>
      <c r="B718" s="46">
        <v>2.7959999999999998</v>
      </c>
      <c r="C718" s="43" t="s">
        <v>88</v>
      </c>
      <c r="D718" s="155">
        <f>D717</f>
        <v>0</v>
      </c>
      <c r="E718" s="155">
        <f t="shared" si="149"/>
        <v>0</v>
      </c>
      <c r="F718" s="155">
        <f t="shared" si="149"/>
        <v>0</v>
      </c>
      <c r="G718" s="134">
        <v>10000</v>
      </c>
    </row>
    <row r="719" spans="1:7" ht="13.15" customHeight="1">
      <c r="C719" s="52"/>
      <c r="D719" s="55"/>
      <c r="E719" s="85"/>
      <c r="F719" s="85"/>
      <c r="G719" s="27"/>
    </row>
    <row r="720" spans="1:7" ht="13.15" customHeight="1">
      <c r="A720" s="25"/>
      <c r="B720" s="46">
        <v>2.8</v>
      </c>
      <c r="C720" s="43" t="s">
        <v>23</v>
      </c>
      <c r="D720" s="27"/>
      <c r="E720" s="27"/>
      <c r="F720" s="27"/>
      <c r="G720" s="27"/>
    </row>
    <row r="721" spans="1:7" ht="13.9" customHeight="1">
      <c r="A721" s="25"/>
      <c r="B721" s="51">
        <v>60</v>
      </c>
      <c r="C721" s="52" t="s">
        <v>107</v>
      </c>
      <c r="D721" s="151"/>
      <c r="E721" s="151"/>
      <c r="F721" s="151"/>
      <c r="G721" s="151"/>
    </row>
    <row r="722" spans="1:7" ht="28.9" customHeight="1">
      <c r="B722" s="23" t="s">
        <v>120</v>
      </c>
      <c r="C722" s="143" t="s">
        <v>417</v>
      </c>
      <c r="D722" s="66">
        <v>7482</v>
      </c>
      <c r="E722" s="54">
        <v>0</v>
      </c>
      <c r="F722" s="54">
        <v>0</v>
      </c>
      <c r="G722" s="54">
        <v>0</v>
      </c>
    </row>
    <row r="723" spans="1:7" ht="28.5" customHeight="1">
      <c r="A723" s="25"/>
      <c r="B723" s="15" t="s">
        <v>121</v>
      </c>
      <c r="C723" s="143" t="s">
        <v>231</v>
      </c>
      <c r="D723" s="66">
        <v>1400</v>
      </c>
      <c r="E723" s="54">
        <v>0</v>
      </c>
      <c r="F723" s="54">
        <v>0</v>
      </c>
      <c r="G723" s="54">
        <v>0</v>
      </c>
    </row>
    <row r="724" spans="1:7" ht="13.9" customHeight="1">
      <c r="A724" s="25" t="s">
        <v>6</v>
      </c>
      <c r="B724" s="51">
        <v>60</v>
      </c>
      <c r="C724" s="52" t="s">
        <v>107</v>
      </c>
      <c r="D724" s="60">
        <f t="shared" ref="D724:F724" si="150">SUM(D722:D723)</f>
        <v>8882</v>
      </c>
      <c r="E724" s="48">
        <f t="shared" si="150"/>
        <v>0</v>
      </c>
      <c r="F724" s="48">
        <f t="shared" si="150"/>
        <v>0</v>
      </c>
      <c r="G724" s="48">
        <v>0</v>
      </c>
    </row>
    <row r="725" spans="1:7" ht="13.9" customHeight="1">
      <c r="A725" s="25" t="s">
        <v>6</v>
      </c>
      <c r="B725" s="46">
        <v>2.8</v>
      </c>
      <c r="C725" s="43" t="s">
        <v>23</v>
      </c>
      <c r="D725" s="60">
        <f>D724</f>
        <v>8882</v>
      </c>
      <c r="E725" s="48">
        <f t="shared" ref="E725:F725" si="151">E724</f>
        <v>0</v>
      </c>
      <c r="F725" s="48">
        <f t="shared" si="151"/>
        <v>0</v>
      </c>
      <c r="G725" s="48">
        <v>0</v>
      </c>
    </row>
    <row r="726" spans="1:7" s="149" customFormat="1" ht="13.9" customHeight="1">
      <c r="A726" s="25" t="s">
        <v>6</v>
      </c>
      <c r="B726" s="51">
        <v>2</v>
      </c>
      <c r="C726" s="52" t="s">
        <v>25</v>
      </c>
      <c r="D726" s="60">
        <f t="shared" ref="D726:F726" si="152">D725+D704+D718+D710</f>
        <v>8882</v>
      </c>
      <c r="E726" s="60">
        <f t="shared" si="152"/>
        <v>26033</v>
      </c>
      <c r="F726" s="60">
        <f t="shared" si="152"/>
        <v>26033</v>
      </c>
      <c r="G726" s="60">
        <v>22904</v>
      </c>
    </row>
    <row r="727" spans="1:7">
      <c r="A727" s="25"/>
      <c r="B727" s="51"/>
      <c r="C727" s="52"/>
      <c r="D727" s="66"/>
      <c r="E727" s="66"/>
      <c r="F727" s="66"/>
      <c r="G727" s="66"/>
    </row>
    <row r="728" spans="1:7" ht="13.9" customHeight="1">
      <c r="A728" s="25"/>
      <c r="B728" s="51">
        <v>3</v>
      </c>
      <c r="C728" s="52" t="s">
        <v>28</v>
      </c>
      <c r="D728" s="66"/>
      <c r="E728" s="66"/>
      <c r="F728" s="66"/>
      <c r="G728" s="66"/>
    </row>
    <row r="729" spans="1:7" ht="13.9" customHeight="1">
      <c r="A729" s="25"/>
      <c r="B729" s="144" t="s">
        <v>232</v>
      </c>
      <c r="C729" s="43" t="s">
        <v>19</v>
      </c>
      <c r="D729" s="66"/>
      <c r="E729" s="66"/>
      <c r="F729" s="66"/>
      <c r="G729" s="66"/>
    </row>
    <row r="730" spans="1:7" ht="27.95" customHeight="1">
      <c r="A730" s="25"/>
      <c r="B730" s="51">
        <v>43</v>
      </c>
      <c r="C730" s="52" t="s">
        <v>371</v>
      </c>
      <c r="D730" s="66"/>
      <c r="E730" s="66"/>
      <c r="F730" s="66"/>
      <c r="G730" s="66"/>
    </row>
    <row r="731" spans="1:7" s="88" customFormat="1" ht="27.95" customHeight="1">
      <c r="A731" s="118"/>
      <c r="B731" s="131" t="s">
        <v>202</v>
      </c>
      <c r="C731" s="176" t="s">
        <v>201</v>
      </c>
      <c r="D731" s="47">
        <v>0</v>
      </c>
      <c r="E731" s="67">
        <v>10000</v>
      </c>
      <c r="F731" s="67">
        <v>10000</v>
      </c>
      <c r="G731" s="67">
        <v>3150</v>
      </c>
    </row>
    <row r="732" spans="1:7" ht="27.95" customHeight="1">
      <c r="A732" s="25"/>
      <c r="B732" s="51" t="s">
        <v>203</v>
      </c>
      <c r="C732" s="52" t="s">
        <v>273</v>
      </c>
      <c r="D732" s="54">
        <v>0</v>
      </c>
      <c r="E732" s="66">
        <v>1575</v>
      </c>
      <c r="F732" s="66">
        <v>1575</v>
      </c>
      <c r="G732" s="66">
        <v>1575</v>
      </c>
    </row>
    <row r="733" spans="1:7" ht="27.95" customHeight="1">
      <c r="A733" s="25"/>
      <c r="B733" s="51" t="s">
        <v>204</v>
      </c>
      <c r="C733" s="52" t="s">
        <v>205</v>
      </c>
      <c r="D733" s="54">
        <v>0</v>
      </c>
      <c r="E733" s="66">
        <v>4781</v>
      </c>
      <c r="F733" s="66">
        <v>4781</v>
      </c>
      <c r="G733" s="66">
        <v>1575</v>
      </c>
    </row>
    <row r="734" spans="1:7" ht="25.5">
      <c r="A734" s="25"/>
      <c r="B734" s="74" t="s">
        <v>206</v>
      </c>
      <c r="C734" s="77" t="s">
        <v>572</v>
      </c>
      <c r="D734" s="54">
        <v>0</v>
      </c>
      <c r="E734" s="66">
        <v>1575</v>
      </c>
      <c r="F734" s="66">
        <v>1575</v>
      </c>
      <c r="G734" s="66">
        <v>1575</v>
      </c>
    </row>
    <row r="735" spans="1:7" s="88" customFormat="1" ht="25.5">
      <c r="A735" s="25"/>
      <c r="B735" s="74" t="s">
        <v>207</v>
      </c>
      <c r="C735" s="77" t="s">
        <v>516</v>
      </c>
      <c r="D735" s="54">
        <v>0</v>
      </c>
      <c r="E735" s="66">
        <v>1575</v>
      </c>
      <c r="F735" s="66">
        <v>1575</v>
      </c>
      <c r="G735" s="66">
        <v>1575</v>
      </c>
    </row>
    <row r="736" spans="1:7" ht="27.95" customHeight="1">
      <c r="A736" s="25"/>
      <c r="B736" s="74" t="s">
        <v>127</v>
      </c>
      <c r="C736" s="75" t="s">
        <v>358</v>
      </c>
      <c r="D736" s="54">
        <v>0</v>
      </c>
      <c r="E736" s="66">
        <v>15750</v>
      </c>
      <c r="F736" s="66">
        <v>15750</v>
      </c>
      <c r="G736" s="66">
        <v>10750</v>
      </c>
    </row>
    <row r="737" spans="1:7" ht="27.95" customHeight="1">
      <c r="A737" s="25"/>
      <c r="B737" s="74" t="s">
        <v>128</v>
      </c>
      <c r="C737" s="112" t="s">
        <v>359</v>
      </c>
      <c r="D737" s="54">
        <v>0</v>
      </c>
      <c r="E737" s="66">
        <v>15750</v>
      </c>
      <c r="F737" s="66">
        <v>15750</v>
      </c>
      <c r="G737" s="66">
        <v>10750</v>
      </c>
    </row>
    <row r="738" spans="1:7">
      <c r="A738" s="25"/>
      <c r="B738" s="74" t="s">
        <v>151</v>
      </c>
      <c r="C738" s="112" t="s">
        <v>551</v>
      </c>
      <c r="D738" s="47">
        <v>0</v>
      </c>
      <c r="E738" s="47">
        <v>0</v>
      </c>
      <c r="F738" s="47">
        <v>0</v>
      </c>
      <c r="G738" s="67">
        <v>1000</v>
      </c>
    </row>
    <row r="739" spans="1:7" ht="25.9" customHeight="1">
      <c r="A739" s="25" t="s">
        <v>6</v>
      </c>
      <c r="B739" s="51">
        <v>43</v>
      </c>
      <c r="C739" s="52" t="s">
        <v>371</v>
      </c>
      <c r="D739" s="47">
        <f>SUM(D731:D738)</f>
        <v>0</v>
      </c>
      <c r="E739" s="67">
        <f t="shared" ref="E739:F739" si="153">SUM(E731:E738)</f>
        <v>51006</v>
      </c>
      <c r="F739" s="67">
        <f t="shared" si="153"/>
        <v>51006</v>
      </c>
      <c r="G739" s="67">
        <v>31950</v>
      </c>
    </row>
    <row r="740" spans="1:7" ht="13.9" customHeight="1">
      <c r="A740" s="145" t="s">
        <v>6</v>
      </c>
      <c r="B740" s="144" t="s">
        <v>232</v>
      </c>
      <c r="C740" s="43" t="s">
        <v>19</v>
      </c>
      <c r="D740" s="47">
        <f t="shared" ref="D740:F740" si="154">D739</f>
        <v>0</v>
      </c>
      <c r="E740" s="67">
        <f t="shared" si="154"/>
        <v>51006</v>
      </c>
      <c r="F740" s="67">
        <f t="shared" si="154"/>
        <v>51006</v>
      </c>
      <c r="G740" s="67">
        <v>31950</v>
      </c>
    </row>
    <row r="741" spans="1:7" ht="13.9" customHeight="1">
      <c r="A741" s="25"/>
      <c r="B741" s="51"/>
      <c r="C741" s="52"/>
      <c r="D741" s="66"/>
      <c r="E741" s="66"/>
      <c r="F741" s="66"/>
      <c r="G741" s="66"/>
    </row>
    <row r="742" spans="1:7" ht="13.9" customHeight="1">
      <c r="A742" s="25"/>
      <c r="B742" s="46">
        <v>3.8</v>
      </c>
      <c r="C742" s="43" t="s">
        <v>23</v>
      </c>
      <c r="D742" s="66"/>
      <c r="E742" s="66"/>
      <c r="F742" s="66"/>
      <c r="G742" s="66"/>
    </row>
    <row r="743" spans="1:7" ht="25.5">
      <c r="A743" s="25"/>
      <c r="B743" s="51">
        <v>43</v>
      </c>
      <c r="C743" s="52" t="s">
        <v>532</v>
      </c>
      <c r="D743" s="66"/>
      <c r="E743" s="66"/>
      <c r="F743" s="66"/>
      <c r="G743" s="66"/>
    </row>
    <row r="744" spans="1:7" s="88" customFormat="1" ht="28.15" customHeight="1">
      <c r="A744" s="25"/>
      <c r="B744" s="51" t="s">
        <v>202</v>
      </c>
      <c r="C744" s="53" t="s">
        <v>201</v>
      </c>
      <c r="D744" s="66">
        <v>1701</v>
      </c>
      <c r="E744" s="54">
        <v>0</v>
      </c>
      <c r="F744" s="54">
        <v>0</v>
      </c>
      <c r="G744" s="54">
        <v>0</v>
      </c>
    </row>
    <row r="745" spans="1:7" ht="29.45" customHeight="1">
      <c r="A745" s="25"/>
      <c r="B745" s="51" t="s">
        <v>203</v>
      </c>
      <c r="C745" s="52" t="s">
        <v>273</v>
      </c>
      <c r="D745" s="66">
        <v>35</v>
      </c>
      <c r="E745" s="54">
        <v>0</v>
      </c>
      <c r="F745" s="54">
        <v>0</v>
      </c>
      <c r="G745" s="54">
        <v>0</v>
      </c>
    </row>
    <row r="746" spans="1:7" ht="25.5">
      <c r="A746" s="25"/>
      <c r="B746" s="51" t="s">
        <v>204</v>
      </c>
      <c r="C746" s="52" t="s">
        <v>205</v>
      </c>
      <c r="D746" s="66">
        <v>4781</v>
      </c>
      <c r="E746" s="54">
        <v>0</v>
      </c>
      <c r="F746" s="54">
        <v>0</v>
      </c>
      <c r="G746" s="54">
        <v>0</v>
      </c>
    </row>
    <row r="747" spans="1:7" ht="25.5">
      <c r="A747" s="25"/>
      <c r="B747" s="74" t="s">
        <v>206</v>
      </c>
      <c r="C747" s="77" t="s">
        <v>572</v>
      </c>
      <c r="D747" s="66">
        <v>8</v>
      </c>
      <c r="E747" s="54">
        <v>0</v>
      </c>
      <c r="F747" s="54">
        <v>0</v>
      </c>
      <c r="G747" s="54">
        <v>0</v>
      </c>
    </row>
    <row r="748" spans="1:7" s="88" customFormat="1" ht="25.5">
      <c r="A748" s="25"/>
      <c r="B748" s="74" t="s">
        <v>207</v>
      </c>
      <c r="C748" s="77" t="s">
        <v>516</v>
      </c>
      <c r="D748" s="66">
        <v>7</v>
      </c>
      <c r="E748" s="54">
        <v>0</v>
      </c>
      <c r="F748" s="54">
        <v>0</v>
      </c>
      <c r="G748" s="54">
        <v>0</v>
      </c>
    </row>
    <row r="749" spans="1:7" s="88" customFormat="1" ht="25.5">
      <c r="A749" s="25"/>
      <c r="B749" s="74" t="s">
        <v>127</v>
      </c>
      <c r="C749" s="75" t="s">
        <v>358</v>
      </c>
      <c r="D749" s="66">
        <v>120</v>
      </c>
      <c r="E749" s="54">
        <v>0</v>
      </c>
      <c r="F749" s="54">
        <v>0</v>
      </c>
      <c r="G749" s="54">
        <v>0</v>
      </c>
    </row>
    <row r="750" spans="1:7" ht="25.5">
      <c r="A750" s="25"/>
      <c r="B750" s="74" t="s">
        <v>128</v>
      </c>
      <c r="C750" s="112" t="s">
        <v>359</v>
      </c>
      <c r="D750" s="67">
        <v>8281</v>
      </c>
      <c r="E750" s="47">
        <v>0</v>
      </c>
      <c r="F750" s="47">
        <v>0</v>
      </c>
      <c r="G750" s="47">
        <v>0</v>
      </c>
    </row>
    <row r="751" spans="1:7" ht="25.5">
      <c r="A751" s="25" t="s">
        <v>6</v>
      </c>
      <c r="B751" s="51">
        <v>43</v>
      </c>
      <c r="C751" s="52" t="s">
        <v>532</v>
      </c>
      <c r="D751" s="67">
        <f t="shared" ref="D751:F751" si="155">SUM(D744:D750)</f>
        <v>14933</v>
      </c>
      <c r="E751" s="47">
        <f t="shared" si="155"/>
        <v>0</v>
      </c>
      <c r="F751" s="47">
        <f t="shared" si="155"/>
        <v>0</v>
      </c>
      <c r="G751" s="47">
        <v>0</v>
      </c>
    </row>
    <row r="752" spans="1:7" ht="13.9" customHeight="1">
      <c r="A752" s="25" t="s">
        <v>6</v>
      </c>
      <c r="B752" s="46">
        <v>3.8</v>
      </c>
      <c r="C752" s="43" t="s">
        <v>23</v>
      </c>
      <c r="D752" s="67">
        <f t="shared" ref="D752:F752" si="156">D751</f>
        <v>14933</v>
      </c>
      <c r="E752" s="47">
        <f t="shared" si="156"/>
        <v>0</v>
      </c>
      <c r="F752" s="47">
        <f t="shared" si="156"/>
        <v>0</v>
      </c>
      <c r="G752" s="47">
        <v>0</v>
      </c>
    </row>
    <row r="753" spans="1:7" ht="13.9" customHeight="1">
      <c r="A753" s="25" t="s">
        <v>6</v>
      </c>
      <c r="B753" s="51">
        <v>3</v>
      </c>
      <c r="C753" s="52" t="s">
        <v>28</v>
      </c>
      <c r="D753" s="67">
        <f t="shared" ref="D753:F753" si="157">D752+D740</f>
        <v>14933</v>
      </c>
      <c r="E753" s="67">
        <f t="shared" si="157"/>
        <v>51006</v>
      </c>
      <c r="F753" s="67">
        <f t="shared" si="157"/>
        <v>51006</v>
      </c>
      <c r="G753" s="67">
        <v>31950</v>
      </c>
    </row>
    <row r="754" spans="1:7" ht="10.9" customHeight="1">
      <c r="A754" s="25"/>
      <c r="B754" s="51"/>
      <c r="C754" s="52"/>
      <c r="D754" s="66"/>
      <c r="E754" s="66"/>
      <c r="F754" s="66"/>
      <c r="G754" s="66"/>
    </row>
    <row r="755" spans="1:7" ht="10.9" customHeight="1">
      <c r="A755" s="25"/>
      <c r="B755" s="51">
        <v>4</v>
      </c>
      <c r="C755" s="52" t="s">
        <v>413</v>
      </c>
      <c r="D755" s="66"/>
      <c r="E755" s="66"/>
      <c r="F755" s="66"/>
      <c r="G755" s="66"/>
    </row>
    <row r="756" spans="1:7">
      <c r="A756" s="25"/>
      <c r="B756" s="46">
        <v>4.1020000000000003</v>
      </c>
      <c r="C756" s="43" t="s">
        <v>414</v>
      </c>
      <c r="D756" s="66"/>
      <c r="E756" s="66"/>
      <c r="F756" s="66"/>
      <c r="G756" s="66"/>
    </row>
    <row r="757" spans="1:7">
      <c r="A757" s="25"/>
      <c r="B757" s="51">
        <v>33</v>
      </c>
      <c r="C757" s="52" t="s">
        <v>380</v>
      </c>
      <c r="D757" s="66"/>
      <c r="E757" s="66"/>
      <c r="F757" s="66"/>
      <c r="G757" s="66"/>
    </row>
    <row r="758" spans="1:7" ht="15" customHeight="1">
      <c r="A758" s="25"/>
      <c r="B758" s="51">
        <v>74</v>
      </c>
      <c r="C758" s="52" t="s">
        <v>540</v>
      </c>
      <c r="D758" s="66"/>
      <c r="E758" s="66"/>
      <c r="F758" s="66"/>
      <c r="G758" s="66"/>
    </row>
    <row r="759" spans="1:7">
      <c r="A759" s="25"/>
      <c r="B759" s="51" t="s">
        <v>541</v>
      </c>
      <c r="C759" s="52" t="s">
        <v>542</v>
      </c>
      <c r="D759" s="54">
        <v>0</v>
      </c>
      <c r="E759" s="54">
        <v>0</v>
      </c>
      <c r="F759" s="54">
        <v>0</v>
      </c>
      <c r="G759" s="85">
        <v>3000000</v>
      </c>
    </row>
    <row r="760" spans="1:7" ht="15" customHeight="1">
      <c r="A760" s="25" t="s">
        <v>6</v>
      </c>
      <c r="B760" s="51">
        <v>74</v>
      </c>
      <c r="C760" s="52" t="s">
        <v>540</v>
      </c>
      <c r="D760" s="48">
        <f>D759</f>
        <v>0</v>
      </c>
      <c r="E760" s="48">
        <f t="shared" ref="E760:F767" si="158">E759</f>
        <v>0</v>
      </c>
      <c r="F760" s="48">
        <f t="shared" si="158"/>
        <v>0</v>
      </c>
      <c r="G760" s="60">
        <v>3000000</v>
      </c>
    </row>
    <row r="761" spans="1:7">
      <c r="A761" s="25"/>
      <c r="B761" s="51"/>
      <c r="C761" s="52"/>
      <c r="D761" s="156"/>
      <c r="E761" s="156"/>
      <c r="F761" s="156"/>
      <c r="G761" s="116"/>
    </row>
    <row r="762" spans="1:7" ht="15" customHeight="1">
      <c r="A762" s="25"/>
      <c r="B762" s="51">
        <v>75</v>
      </c>
      <c r="C762" s="52" t="s">
        <v>547</v>
      </c>
      <c r="D762" s="66"/>
      <c r="E762" s="66"/>
      <c r="F762" s="66"/>
      <c r="G762" s="66"/>
    </row>
    <row r="763" spans="1:7">
      <c r="A763" s="25"/>
      <c r="B763" s="51" t="s">
        <v>548</v>
      </c>
      <c r="C763" s="52" t="s">
        <v>542</v>
      </c>
      <c r="D763" s="54">
        <v>0</v>
      </c>
      <c r="E763" s="54">
        <v>0</v>
      </c>
      <c r="F763" s="54">
        <v>0</v>
      </c>
      <c r="G763" s="85">
        <v>170000</v>
      </c>
    </row>
    <row r="764" spans="1:7" ht="15" customHeight="1">
      <c r="A764" s="25" t="s">
        <v>6</v>
      </c>
      <c r="B764" s="51">
        <v>75</v>
      </c>
      <c r="C764" s="52" t="s">
        <v>547</v>
      </c>
      <c r="D764" s="48">
        <f>D763</f>
        <v>0</v>
      </c>
      <c r="E764" s="48">
        <f t="shared" ref="E764:F764" si="159">E763</f>
        <v>0</v>
      </c>
      <c r="F764" s="48">
        <f t="shared" si="159"/>
        <v>0</v>
      </c>
      <c r="G764" s="60">
        <v>170000</v>
      </c>
    </row>
    <row r="765" spans="1:7">
      <c r="A765" s="118" t="s">
        <v>6</v>
      </c>
      <c r="B765" s="131">
        <v>33</v>
      </c>
      <c r="C765" s="132" t="s">
        <v>380</v>
      </c>
      <c r="D765" s="48">
        <f>D760+D764</f>
        <v>0</v>
      </c>
      <c r="E765" s="48">
        <f t="shared" ref="E765:F765" si="160">E760+E764</f>
        <v>0</v>
      </c>
      <c r="F765" s="48">
        <f t="shared" si="160"/>
        <v>0</v>
      </c>
      <c r="G765" s="60">
        <v>3170000</v>
      </c>
    </row>
    <row r="766" spans="1:7">
      <c r="A766" s="25" t="s">
        <v>6</v>
      </c>
      <c r="B766" s="46">
        <v>4.1020000000000003</v>
      </c>
      <c r="C766" s="43" t="s">
        <v>414</v>
      </c>
      <c r="D766" s="47">
        <f>D765</f>
        <v>0</v>
      </c>
      <c r="E766" s="47">
        <f t="shared" si="158"/>
        <v>0</v>
      </c>
      <c r="F766" s="47">
        <f t="shared" si="158"/>
        <v>0</v>
      </c>
      <c r="G766" s="67">
        <v>3170000</v>
      </c>
    </row>
    <row r="767" spans="1:7">
      <c r="A767" s="25" t="s">
        <v>6</v>
      </c>
      <c r="B767" s="51">
        <v>4</v>
      </c>
      <c r="C767" s="52" t="s">
        <v>413</v>
      </c>
      <c r="D767" s="48">
        <f>D766</f>
        <v>0</v>
      </c>
      <c r="E767" s="48">
        <f t="shared" si="158"/>
        <v>0</v>
      </c>
      <c r="F767" s="48">
        <f t="shared" si="158"/>
        <v>0</v>
      </c>
      <c r="G767" s="60">
        <v>3170000</v>
      </c>
    </row>
    <row r="768" spans="1:7" ht="10.9" customHeight="1">
      <c r="A768" s="25"/>
      <c r="B768" s="51"/>
      <c r="C768" s="52"/>
      <c r="D768" s="66"/>
      <c r="E768" s="66"/>
      <c r="F768" s="66"/>
      <c r="G768" s="66"/>
    </row>
    <row r="769" spans="1:7" ht="13.9" customHeight="1">
      <c r="A769" s="25"/>
      <c r="B769" s="51">
        <v>80</v>
      </c>
      <c r="C769" s="52" t="s">
        <v>29</v>
      </c>
      <c r="D769" s="66"/>
      <c r="E769" s="66"/>
      <c r="F769" s="66"/>
      <c r="G769" s="66"/>
    </row>
    <row r="770" spans="1:7" s="88" customFormat="1" ht="15" customHeight="1">
      <c r="A770" s="90"/>
      <c r="B770" s="100" t="s">
        <v>245</v>
      </c>
      <c r="C770" s="147" t="s">
        <v>533</v>
      </c>
      <c r="D770" s="66"/>
      <c r="E770" s="66"/>
      <c r="F770" s="66"/>
      <c r="G770" s="66"/>
    </row>
    <row r="771" spans="1:7" ht="13.9" customHeight="1">
      <c r="A771" s="76"/>
      <c r="B771" s="101">
        <v>60</v>
      </c>
      <c r="C771" s="102" t="s">
        <v>246</v>
      </c>
      <c r="D771" s="66"/>
      <c r="E771" s="66"/>
      <c r="F771" s="66"/>
      <c r="G771" s="66"/>
    </row>
    <row r="772" spans="1:7">
      <c r="A772" s="90"/>
      <c r="B772" s="101" t="s">
        <v>247</v>
      </c>
      <c r="C772" s="115" t="s">
        <v>248</v>
      </c>
      <c r="D772" s="54">
        <v>0</v>
      </c>
      <c r="E772" s="66">
        <v>10000</v>
      </c>
      <c r="F772" s="66">
        <v>10000</v>
      </c>
      <c r="G772" s="66">
        <v>10000</v>
      </c>
    </row>
    <row r="773" spans="1:7">
      <c r="A773" s="90"/>
      <c r="B773" s="101" t="s">
        <v>403</v>
      </c>
      <c r="C773" s="121" t="s">
        <v>546</v>
      </c>
      <c r="D773" s="67">
        <v>10000</v>
      </c>
      <c r="E773" s="47">
        <v>0</v>
      </c>
      <c r="F773" s="47">
        <v>0</v>
      </c>
      <c r="G773" s="47">
        <v>0</v>
      </c>
    </row>
    <row r="774" spans="1:7" ht="15" customHeight="1">
      <c r="A774" s="76" t="s">
        <v>6</v>
      </c>
      <c r="B774" s="101">
        <v>60</v>
      </c>
      <c r="C774" s="103" t="s">
        <v>246</v>
      </c>
      <c r="D774" s="67">
        <f t="shared" ref="D774:F774" si="161">SUM(D772:D773)</f>
        <v>10000</v>
      </c>
      <c r="E774" s="67">
        <f t="shared" si="161"/>
        <v>10000</v>
      </c>
      <c r="F774" s="67">
        <f t="shared" si="161"/>
        <v>10000</v>
      </c>
      <c r="G774" s="67">
        <v>10000</v>
      </c>
    </row>
    <row r="775" spans="1:7">
      <c r="A775" s="76"/>
      <c r="B775" s="101"/>
      <c r="C775" s="103"/>
      <c r="D775" s="66"/>
      <c r="E775" s="66"/>
      <c r="F775" s="66"/>
      <c r="G775" s="66"/>
    </row>
    <row r="776" spans="1:7" ht="15" customHeight="1">
      <c r="A776" s="76"/>
      <c r="B776" s="101">
        <v>61</v>
      </c>
      <c r="C776" s="102" t="s">
        <v>512</v>
      </c>
      <c r="D776" s="66"/>
      <c r="E776" s="66"/>
      <c r="F776" s="66"/>
      <c r="G776" s="66"/>
    </row>
    <row r="777" spans="1:7" ht="15" customHeight="1">
      <c r="A777" s="76"/>
      <c r="B777" s="101" t="s">
        <v>511</v>
      </c>
      <c r="C777" s="115" t="s">
        <v>248</v>
      </c>
      <c r="D777" s="54">
        <v>0</v>
      </c>
      <c r="E777" s="66">
        <v>7000</v>
      </c>
      <c r="F777" s="66">
        <v>7000</v>
      </c>
      <c r="G777" s="54">
        <v>0</v>
      </c>
    </row>
    <row r="778" spans="1:7" ht="15" customHeight="1">
      <c r="A778" s="76" t="s">
        <v>6</v>
      </c>
      <c r="B778" s="101">
        <v>61</v>
      </c>
      <c r="C778" s="102" t="s">
        <v>512</v>
      </c>
      <c r="D778" s="48">
        <f t="shared" ref="D778:F778" si="162">D777</f>
        <v>0</v>
      </c>
      <c r="E778" s="60">
        <f t="shared" si="162"/>
        <v>7000</v>
      </c>
      <c r="F778" s="60">
        <f t="shared" si="162"/>
        <v>7000</v>
      </c>
      <c r="G778" s="48">
        <v>0</v>
      </c>
    </row>
    <row r="779" spans="1:7" ht="15" customHeight="1">
      <c r="A779" s="76" t="s">
        <v>6</v>
      </c>
      <c r="B779" s="100" t="s">
        <v>245</v>
      </c>
      <c r="C779" s="147" t="s">
        <v>533</v>
      </c>
      <c r="D779" s="67">
        <f t="shared" ref="D779:F779" si="163">D774+D778</f>
        <v>10000</v>
      </c>
      <c r="E779" s="67">
        <f t="shared" si="163"/>
        <v>17000</v>
      </c>
      <c r="F779" s="67">
        <f t="shared" si="163"/>
        <v>17000</v>
      </c>
      <c r="G779" s="67">
        <v>10000</v>
      </c>
    </row>
    <row r="780" spans="1:7" ht="11.45" customHeight="1">
      <c r="A780" s="25"/>
      <c r="B780" s="51"/>
      <c r="C780" s="52"/>
      <c r="D780" s="66"/>
      <c r="E780" s="66"/>
      <c r="F780" s="66"/>
      <c r="G780" s="66"/>
    </row>
    <row r="781" spans="1:7" ht="15" customHeight="1">
      <c r="A781" s="25"/>
      <c r="B781" s="46">
        <v>80.8</v>
      </c>
      <c r="C781" s="43" t="s">
        <v>23</v>
      </c>
      <c r="D781" s="66"/>
      <c r="E781" s="66"/>
      <c r="F781" s="66"/>
      <c r="G781" s="66"/>
    </row>
    <row r="782" spans="1:7" s="88" customFormat="1" ht="15" customHeight="1">
      <c r="A782" s="25"/>
      <c r="B782" s="51" t="s">
        <v>215</v>
      </c>
      <c r="C782" s="53" t="s">
        <v>216</v>
      </c>
      <c r="D782" s="66">
        <v>6750</v>
      </c>
      <c r="E782" s="54">
        <v>0</v>
      </c>
      <c r="F782" s="54">
        <v>0</v>
      </c>
      <c r="G782" s="54">
        <v>0</v>
      </c>
    </row>
    <row r="783" spans="1:7" ht="25.5">
      <c r="A783" s="25"/>
      <c r="B783" s="51" t="s">
        <v>100</v>
      </c>
      <c r="C783" s="75" t="s">
        <v>355</v>
      </c>
      <c r="D783" s="66">
        <v>29866</v>
      </c>
      <c r="E783" s="54">
        <v>0</v>
      </c>
      <c r="F783" s="54">
        <v>0</v>
      </c>
      <c r="G783" s="54">
        <v>0</v>
      </c>
    </row>
    <row r="784" spans="1:7">
      <c r="A784" s="25"/>
      <c r="B784" s="51"/>
      <c r="C784" s="75"/>
      <c r="D784" s="66"/>
      <c r="E784" s="66"/>
      <c r="F784" s="66"/>
      <c r="G784" s="66"/>
    </row>
    <row r="785" spans="1:7">
      <c r="A785" s="25"/>
      <c r="B785" s="51">
        <v>44</v>
      </c>
      <c r="C785" s="75" t="s">
        <v>491</v>
      </c>
      <c r="D785" s="66"/>
      <c r="E785" s="66"/>
      <c r="F785" s="66"/>
      <c r="G785" s="66"/>
    </row>
    <row r="786" spans="1:7">
      <c r="A786" s="25"/>
      <c r="B786" s="51">
        <v>60</v>
      </c>
      <c r="C786" s="75" t="s">
        <v>492</v>
      </c>
      <c r="D786" s="66"/>
      <c r="E786" s="66"/>
      <c r="F786" s="66"/>
      <c r="G786" s="66"/>
    </row>
    <row r="787" spans="1:7">
      <c r="A787" s="25"/>
      <c r="B787" s="51" t="s">
        <v>493</v>
      </c>
      <c r="C787" s="75" t="s">
        <v>408</v>
      </c>
      <c r="D787" s="54">
        <v>0</v>
      </c>
      <c r="E787" s="66">
        <v>5500</v>
      </c>
      <c r="F787" s="66">
        <f>5500+2000</f>
        <v>7500</v>
      </c>
      <c r="G787" s="66">
        <v>2035</v>
      </c>
    </row>
    <row r="788" spans="1:7">
      <c r="A788" s="25" t="s">
        <v>6</v>
      </c>
      <c r="B788" s="51">
        <v>60</v>
      </c>
      <c r="C788" s="75" t="s">
        <v>492</v>
      </c>
      <c r="D788" s="48">
        <f t="shared" ref="D788:F788" si="164">D787</f>
        <v>0</v>
      </c>
      <c r="E788" s="60">
        <f t="shared" si="164"/>
        <v>5500</v>
      </c>
      <c r="F788" s="60">
        <f t="shared" si="164"/>
        <v>7500</v>
      </c>
      <c r="G788" s="60">
        <v>2035</v>
      </c>
    </row>
    <row r="789" spans="1:7">
      <c r="A789" s="25" t="s">
        <v>6</v>
      </c>
      <c r="B789" s="51">
        <v>44</v>
      </c>
      <c r="C789" s="75" t="s">
        <v>491</v>
      </c>
      <c r="D789" s="47">
        <f>D788</f>
        <v>0</v>
      </c>
      <c r="E789" s="67">
        <f t="shared" ref="E789:F789" si="165">E788</f>
        <v>5500</v>
      </c>
      <c r="F789" s="67">
        <f t="shared" si="165"/>
        <v>7500</v>
      </c>
      <c r="G789" s="67">
        <v>2035</v>
      </c>
    </row>
    <row r="790" spans="1:7">
      <c r="A790" s="25"/>
      <c r="B790" s="51"/>
      <c r="C790" s="75"/>
      <c r="D790" s="54"/>
      <c r="E790" s="66"/>
      <c r="F790" s="66"/>
      <c r="G790" s="66"/>
    </row>
    <row r="791" spans="1:7">
      <c r="A791" s="25"/>
      <c r="B791" s="51">
        <v>50</v>
      </c>
      <c r="C791" s="75" t="s">
        <v>389</v>
      </c>
      <c r="D791" s="54"/>
      <c r="E791" s="66"/>
      <c r="F791" s="66"/>
      <c r="G791" s="66"/>
    </row>
    <row r="792" spans="1:7" ht="27.75" customHeight="1">
      <c r="A792" s="25"/>
      <c r="B792" s="51">
        <v>70</v>
      </c>
      <c r="C792" s="75" t="s">
        <v>573</v>
      </c>
      <c r="D792" s="54"/>
      <c r="E792" s="66"/>
      <c r="F792" s="66"/>
      <c r="G792" s="66"/>
    </row>
    <row r="793" spans="1:7">
      <c r="A793" s="25"/>
      <c r="B793" s="51" t="s">
        <v>556</v>
      </c>
      <c r="C793" s="75" t="s">
        <v>557</v>
      </c>
      <c r="D793" s="54">
        <v>0</v>
      </c>
      <c r="E793" s="54">
        <v>0</v>
      </c>
      <c r="F793" s="54">
        <v>0</v>
      </c>
      <c r="G793" s="66">
        <v>10000</v>
      </c>
    </row>
    <row r="794" spans="1:7">
      <c r="A794" s="25" t="s">
        <v>6</v>
      </c>
      <c r="B794" s="51">
        <v>50</v>
      </c>
      <c r="C794" s="75" t="s">
        <v>389</v>
      </c>
      <c r="D794" s="48">
        <f t="shared" ref="D794:F794" si="166">D793</f>
        <v>0</v>
      </c>
      <c r="E794" s="48">
        <f t="shared" si="166"/>
        <v>0</v>
      </c>
      <c r="F794" s="48">
        <f t="shared" si="166"/>
        <v>0</v>
      </c>
      <c r="G794" s="60">
        <v>10000</v>
      </c>
    </row>
    <row r="795" spans="1:7" ht="15" customHeight="1">
      <c r="A795" s="25" t="s">
        <v>6</v>
      </c>
      <c r="B795" s="46">
        <v>80.8</v>
      </c>
      <c r="C795" s="43" t="s">
        <v>23</v>
      </c>
      <c r="D795" s="67">
        <f>SUM(D782:D783)+D789+D794</f>
        <v>36616</v>
      </c>
      <c r="E795" s="67">
        <f t="shared" ref="E795:F795" si="167">SUM(E782:E783)+E789+E794</f>
        <v>5500</v>
      </c>
      <c r="F795" s="67">
        <f t="shared" si="167"/>
        <v>7500</v>
      </c>
      <c r="G795" s="67">
        <v>12035</v>
      </c>
    </row>
    <row r="796" spans="1:7" ht="15" customHeight="1">
      <c r="A796" s="25" t="s">
        <v>6</v>
      </c>
      <c r="B796" s="51">
        <v>80</v>
      </c>
      <c r="C796" s="52" t="s">
        <v>29</v>
      </c>
      <c r="D796" s="67">
        <f t="shared" ref="D796:F796" si="168">D795+D779</f>
        <v>46616</v>
      </c>
      <c r="E796" s="67">
        <f t="shared" si="168"/>
        <v>22500</v>
      </c>
      <c r="F796" s="67">
        <f t="shared" si="168"/>
        <v>24500</v>
      </c>
      <c r="G796" s="67">
        <v>22035</v>
      </c>
    </row>
    <row r="797" spans="1:7" ht="26.25" customHeight="1">
      <c r="A797" s="25" t="s">
        <v>6</v>
      </c>
      <c r="B797" s="49">
        <v>4225</v>
      </c>
      <c r="C797" s="43" t="s">
        <v>374</v>
      </c>
      <c r="D797" s="72">
        <f t="shared" ref="D797:F797" si="169">D726+D753+D690+D796+D767</f>
        <v>83456</v>
      </c>
      <c r="E797" s="72">
        <f t="shared" si="169"/>
        <v>170541</v>
      </c>
      <c r="F797" s="72">
        <f t="shared" si="169"/>
        <v>172541</v>
      </c>
      <c r="G797" s="72">
        <v>3290893</v>
      </c>
    </row>
    <row r="798" spans="1:7">
      <c r="A798" s="25"/>
      <c r="B798" s="49"/>
      <c r="C798" s="43"/>
      <c r="D798" s="44"/>
      <c r="E798" s="44"/>
      <c r="F798" s="44"/>
      <c r="G798" s="44"/>
    </row>
    <row r="799" spans="1:7">
      <c r="A799" s="25" t="s">
        <v>8</v>
      </c>
      <c r="B799" s="49">
        <v>4235</v>
      </c>
      <c r="C799" s="43" t="s">
        <v>517</v>
      </c>
      <c r="D799" s="44"/>
      <c r="E799" s="44"/>
      <c r="F799" s="44"/>
      <c r="G799" s="44"/>
    </row>
    <row r="800" spans="1:7" ht="15" customHeight="1">
      <c r="B800" s="70">
        <v>2</v>
      </c>
      <c r="C800" s="69" t="s">
        <v>32</v>
      </c>
      <c r="D800" s="44"/>
      <c r="E800" s="44"/>
      <c r="F800" s="44"/>
      <c r="G800" s="44"/>
    </row>
    <row r="801" spans="1:7" ht="15" customHeight="1">
      <c r="B801" s="61">
        <v>2.101</v>
      </c>
      <c r="C801" s="62" t="s">
        <v>43</v>
      </c>
      <c r="D801" s="44"/>
      <c r="E801" s="44"/>
      <c r="F801" s="44"/>
      <c r="G801" s="44"/>
    </row>
    <row r="802" spans="1:7" ht="15" customHeight="1">
      <c r="A802" s="25"/>
      <c r="B802" s="15">
        <v>39</v>
      </c>
      <c r="C802" s="52" t="s">
        <v>32</v>
      </c>
      <c r="D802" s="44"/>
      <c r="E802" s="44"/>
      <c r="F802" s="44"/>
      <c r="G802" s="44"/>
    </row>
    <row r="803" spans="1:7" ht="15" customHeight="1">
      <c r="A803" s="25"/>
      <c r="B803" s="15">
        <v>66</v>
      </c>
      <c r="C803" s="52" t="s">
        <v>107</v>
      </c>
      <c r="D803" s="44"/>
      <c r="E803" s="44"/>
      <c r="F803" s="44"/>
      <c r="G803" s="44"/>
    </row>
    <row r="804" spans="1:7" s="88" customFormat="1" ht="13.9" customHeight="1">
      <c r="A804" s="25"/>
      <c r="B804" s="15" t="s">
        <v>218</v>
      </c>
      <c r="C804" s="53" t="s">
        <v>226</v>
      </c>
      <c r="D804" s="66">
        <f>868+1</f>
        <v>869</v>
      </c>
      <c r="E804" s="54">
        <v>0</v>
      </c>
      <c r="F804" s="54">
        <v>0</v>
      </c>
      <c r="G804" s="54">
        <v>0</v>
      </c>
    </row>
    <row r="805" spans="1:7" ht="25.5">
      <c r="A805" s="25"/>
      <c r="B805" s="15" t="s">
        <v>263</v>
      </c>
      <c r="C805" s="53" t="s">
        <v>570</v>
      </c>
      <c r="D805" s="66">
        <f>10209-1</f>
        <v>10208</v>
      </c>
      <c r="E805" s="54">
        <v>0</v>
      </c>
      <c r="F805" s="54">
        <v>0</v>
      </c>
      <c r="G805" s="54">
        <v>0</v>
      </c>
    </row>
    <row r="806" spans="1:7" s="88" customFormat="1" ht="25.5">
      <c r="A806" s="25"/>
      <c r="B806" s="15" t="s">
        <v>279</v>
      </c>
      <c r="C806" s="53" t="s">
        <v>410</v>
      </c>
      <c r="D806" s="66">
        <v>10000</v>
      </c>
      <c r="E806" s="54">
        <v>0</v>
      </c>
      <c r="F806" s="54">
        <v>0</v>
      </c>
      <c r="G806" s="54">
        <v>0</v>
      </c>
    </row>
    <row r="807" spans="1:7" ht="28.9" customHeight="1">
      <c r="A807" s="25"/>
      <c r="B807" s="15" t="s">
        <v>239</v>
      </c>
      <c r="C807" s="77" t="s">
        <v>244</v>
      </c>
      <c r="D807" s="66">
        <v>11801</v>
      </c>
      <c r="E807" s="54">
        <v>0</v>
      </c>
      <c r="F807" s="54">
        <v>0</v>
      </c>
      <c r="G807" s="54">
        <v>0</v>
      </c>
    </row>
    <row r="808" spans="1:7" ht="14.45" customHeight="1">
      <c r="A808" s="25" t="s">
        <v>6</v>
      </c>
      <c r="B808" s="15">
        <v>66</v>
      </c>
      <c r="C808" s="52" t="s">
        <v>107</v>
      </c>
      <c r="D808" s="60">
        <f t="shared" ref="D808:F808" si="170">SUM(D804:D807)</f>
        <v>32878</v>
      </c>
      <c r="E808" s="48">
        <f t="shared" si="170"/>
        <v>0</v>
      </c>
      <c r="F808" s="48">
        <f t="shared" si="170"/>
        <v>0</v>
      </c>
      <c r="G808" s="48">
        <v>0</v>
      </c>
    </row>
    <row r="809" spans="1:7" s="88" customFormat="1" ht="14.45" customHeight="1">
      <c r="A809" s="118" t="s">
        <v>6</v>
      </c>
      <c r="B809" s="119">
        <v>2.101</v>
      </c>
      <c r="C809" s="120" t="s">
        <v>43</v>
      </c>
      <c r="D809" s="67">
        <f t="shared" ref="D809:F809" si="171">D808</f>
        <v>32878</v>
      </c>
      <c r="E809" s="47">
        <f t="shared" si="171"/>
        <v>0</v>
      </c>
      <c r="F809" s="47">
        <f t="shared" si="171"/>
        <v>0</v>
      </c>
      <c r="G809" s="47">
        <v>0</v>
      </c>
    </row>
    <row r="810" spans="1:7" ht="13.15" customHeight="1">
      <c r="A810" s="25"/>
      <c r="B810" s="15"/>
      <c r="C810" s="52"/>
      <c r="D810" s="44"/>
      <c r="E810" s="44"/>
      <c r="F810" s="44"/>
      <c r="G810" s="44"/>
    </row>
    <row r="811" spans="1:7" ht="15" customHeight="1">
      <c r="A811" s="25"/>
      <c r="B811" s="146">
        <v>2.1040000000000001</v>
      </c>
      <c r="C811" s="147" t="s">
        <v>56</v>
      </c>
      <c r="D811" s="66"/>
      <c r="E811" s="66"/>
      <c r="F811" s="66"/>
      <c r="G811" s="66"/>
    </row>
    <row r="812" spans="1:7" ht="15" customHeight="1">
      <c r="A812" s="25"/>
      <c r="B812" s="90">
        <v>39</v>
      </c>
      <c r="C812" s="75" t="s">
        <v>32</v>
      </c>
      <c r="D812" s="66"/>
      <c r="E812" s="66"/>
      <c r="F812" s="66"/>
      <c r="G812" s="66"/>
    </row>
    <row r="813" spans="1:7" ht="15" customHeight="1">
      <c r="A813" s="25"/>
      <c r="B813" s="90">
        <v>66</v>
      </c>
      <c r="C813" s="75" t="s">
        <v>177</v>
      </c>
      <c r="D813" s="66"/>
      <c r="E813" s="66"/>
      <c r="F813" s="66"/>
      <c r="G813" s="66"/>
    </row>
    <row r="814" spans="1:7" ht="28.9" customHeight="1">
      <c r="A814" s="25"/>
      <c r="B814" s="137" t="s">
        <v>65</v>
      </c>
      <c r="C814" s="75" t="s">
        <v>178</v>
      </c>
      <c r="D814" s="66">
        <v>593</v>
      </c>
      <c r="E814" s="54">
        <v>0</v>
      </c>
      <c r="F814" s="54">
        <v>0</v>
      </c>
      <c r="G814" s="54">
        <v>0</v>
      </c>
    </row>
    <row r="815" spans="1:7">
      <c r="A815" s="25" t="s">
        <v>6</v>
      </c>
      <c r="B815" s="90">
        <v>66</v>
      </c>
      <c r="C815" s="75" t="s">
        <v>177</v>
      </c>
      <c r="D815" s="60">
        <f>D814</f>
        <v>593</v>
      </c>
      <c r="E815" s="48">
        <f t="shared" ref="E815:F817" si="172">E814</f>
        <v>0</v>
      </c>
      <c r="F815" s="48">
        <f t="shared" si="172"/>
        <v>0</v>
      </c>
      <c r="G815" s="48">
        <v>0</v>
      </c>
    </row>
    <row r="816" spans="1:7">
      <c r="A816" s="25" t="s">
        <v>6</v>
      </c>
      <c r="B816" s="90">
        <v>39</v>
      </c>
      <c r="C816" s="75" t="s">
        <v>32</v>
      </c>
      <c r="D816" s="60">
        <f>D815</f>
        <v>593</v>
      </c>
      <c r="E816" s="48">
        <f t="shared" si="172"/>
        <v>0</v>
      </c>
      <c r="F816" s="48">
        <f t="shared" si="172"/>
        <v>0</v>
      </c>
      <c r="G816" s="48">
        <v>0</v>
      </c>
    </row>
    <row r="817" spans="1:7" ht="15.4" customHeight="1">
      <c r="A817" s="25" t="s">
        <v>6</v>
      </c>
      <c r="B817" s="146">
        <v>2.1040000000000001</v>
      </c>
      <c r="C817" s="147" t="s">
        <v>56</v>
      </c>
      <c r="D817" s="67">
        <f>D816</f>
        <v>593</v>
      </c>
      <c r="E817" s="47">
        <f t="shared" si="172"/>
        <v>0</v>
      </c>
      <c r="F817" s="47">
        <f t="shared" si="172"/>
        <v>0</v>
      </c>
      <c r="G817" s="47">
        <v>0</v>
      </c>
    </row>
    <row r="818" spans="1:7" ht="15.4" customHeight="1">
      <c r="A818" s="25" t="s">
        <v>6</v>
      </c>
      <c r="B818" s="51">
        <v>2</v>
      </c>
      <c r="C818" s="52" t="s">
        <v>32</v>
      </c>
      <c r="D818" s="67">
        <f>D809+D817</f>
        <v>33471</v>
      </c>
      <c r="E818" s="47">
        <f t="shared" ref="E818:F818" si="173">E809+E817</f>
        <v>0</v>
      </c>
      <c r="F818" s="47">
        <f t="shared" si="173"/>
        <v>0</v>
      </c>
      <c r="G818" s="47">
        <v>0</v>
      </c>
    </row>
    <row r="819" spans="1:7" ht="15" customHeight="1">
      <c r="A819" s="25" t="s">
        <v>6</v>
      </c>
      <c r="B819" s="49">
        <v>4235</v>
      </c>
      <c r="C819" s="43" t="s">
        <v>517</v>
      </c>
      <c r="D819" s="67">
        <f t="shared" ref="D819:F819" si="174">D818</f>
        <v>33471</v>
      </c>
      <c r="E819" s="47">
        <f t="shared" si="174"/>
        <v>0</v>
      </c>
      <c r="F819" s="47">
        <f t="shared" si="174"/>
        <v>0</v>
      </c>
      <c r="G819" s="47">
        <v>0</v>
      </c>
    </row>
    <row r="820" spans="1:7" ht="13.35" customHeight="1">
      <c r="A820" s="91" t="s">
        <v>6</v>
      </c>
      <c r="B820" s="92"/>
      <c r="C820" s="93" t="s">
        <v>63</v>
      </c>
      <c r="D820" s="116">
        <f t="shared" ref="D820:F820" si="175">D819+D797+D654+D664</f>
        <v>126927</v>
      </c>
      <c r="E820" s="116">
        <f t="shared" si="175"/>
        <v>170541</v>
      </c>
      <c r="F820" s="116">
        <f t="shared" si="175"/>
        <v>172541</v>
      </c>
      <c r="G820" s="116">
        <v>3321611</v>
      </c>
    </row>
    <row r="821" spans="1:7" ht="13.35" customHeight="1">
      <c r="A821" s="91" t="s">
        <v>6</v>
      </c>
      <c r="B821" s="92"/>
      <c r="C821" s="93" t="s">
        <v>3</v>
      </c>
      <c r="D821" s="58">
        <f t="shared" ref="D821:F821" si="176">D820+D641</f>
        <v>4578600</v>
      </c>
      <c r="E821" s="58">
        <f t="shared" si="176"/>
        <v>2644782</v>
      </c>
      <c r="F821" s="58">
        <f t="shared" si="176"/>
        <v>2650782</v>
      </c>
      <c r="G821" s="58">
        <v>4316773</v>
      </c>
    </row>
    <row r="822" spans="1:7" ht="13.35" customHeight="1">
      <c r="A822" s="25"/>
      <c r="B822" s="15"/>
      <c r="C822" s="43"/>
      <c r="D822" s="44"/>
      <c r="E822" s="44"/>
      <c r="F822" s="44"/>
      <c r="G822" s="44"/>
    </row>
    <row r="823" spans="1:7" s="185" customFormat="1" ht="13.5">
      <c r="A823" s="181"/>
      <c r="B823" s="182"/>
      <c r="C823" s="183"/>
      <c r="D823" s="157"/>
      <c r="E823" s="157"/>
      <c r="F823" s="157"/>
      <c r="G823" s="184"/>
    </row>
    <row r="824" spans="1:7">
      <c r="A824" s="25"/>
      <c r="B824" s="15"/>
      <c r="C824" s="43"/>
      <c r="D824" s="44"/>
      <c r="E824" s="44"/>
      <c r="F824" s="44"/>
      <c r="G824" s="44"/>
    </row>
    <row r="825" spans="1:7">
      <c r="A825" s="25"/>
      <c r="B825" s="15"/>
      <c r="C825" s="43"/>
      <c r="D825" s="45"/>
      <c r="E825" s="45"/>
      <c r="F825" s="45"/>
      <c r="G825" s="45"/>
    </row>
    <row r="826" spans="1:7">
      <c r="A826" s="25"/>
      <c r="B826" s="15"/>
      <c r="C826" s="43"/>
      <c r="D826" s="45"/>
      <c r="E826" s="45"/>
      <c r="F826" s="45"/>
      <c r="G826" s="45"/>
    </row>
    <row r="827" spans="1:7" ht="27.6" customHeight="1">
      <c r="A827" s="104"/>
      <c r="B827" s="15"/>
      <c r="C827" s="52"/>
      <c r="D827" s="45"/>
      <c r="E827" s="54"/>
      <c r="F827" s="54"/>
      <c r="G827" s="54"/>
    </row>
    <row r="828" spans="1:7" ht="42" customHeight="1">
      <c r="A828" s="104"/>
      <c r="B828" s="15"/>
      <c r="C828" s="52"/>
      <c r="D828" s="45"/>
      <c r="E828" s="54"/>
      <c r="F828" s="54"/>
      <c r="G828" s="54"/>
    </row>
    <row r="829" spans="1:7" ht="42" customHeight="1">
      <c r="A829" s="104"/>
      <c r="B829" s="15"/>
      <c r="C829" s="52"/>
      <c r="D829" s="45"/>
      <c r="E829" s="63"/>
      <c r="F829" s="63"/>
      <c r="G829" s="63"/>
    </row>
    <row r="830" spans="1:7" ht="28.9" customHeight="1">
      <c r="A830" s="104"/>
      <c r="B830" s="15"/>
      <c r="C830" s="52"/>
      <c r="D830" s="162"/>
      <c r="E830" s="55"/>
      <c r="F830" s="55"/>
      <c r="G830" s="55"/>
    </row>
    <row r="831" spans="1:7">
      <c r="A831" s="25"/>
      <c r="B831" s="15"/>
      <c r="C831" s="88"/>
      <c r="D831" s="16"/>
      <c r="E831" s="16"/>
      <c r="F831" s="16"/>
      <c r="G831" s="16"/>
    </row>
    <row r="832" spans="1:7">
      <c r="A832" s="89"/>
      <c r="B832" s="89"/>
      <c r="D832" s="113"/>
      <c r="E832" s="16"/>
      <c r="F832" s="16"/>
      <c r="G832" s="16"/>
    </row>
    <row r="833" spans="1:7">
      <c r="A833" s="89"/>
      <c r="B833" s="89"/>
      <c r="D833" s="44"/>
      <c r="E833" s="44"/>
      <c r="F833" s="44"/>
      <c r="G833" s="44"/>
    </row>
    <row r="834" spans="1:7" s="164" customFormat="1">
      <c r="A834" s="163"/>
      <c r="B834" s="163"/>
      <c r="D834" s="165"/>
      <c r="E834" s="165"/>
      <c r="F834" s="165"/>
      <c r="G834" s="166"/>
    </row>
    <row r="835" spans="1:7" s="164" customFormat="1">
      <c r="A835" s="163"/>
      <c r="B835" s="163"/>
      <c r="C835" s="167"/>
      <c r="D835" s="168"/>
      <c r="E835" s="169"/>
      <c r="F835" s="170"/>
      <c r="G835" s="166"/>
    </row>
    <row r="836" spans="1:7" s="164" customFormat="1">
      <c r="A836" s="163"/>
      <c r="B836" s="163"/>
      <c r="C836" s="167"/>
      <c r="D836" s="166"/>
      <c r="E836" s="166"/>
      <c r="F836" s="166"/>
      <c r="G836" s="166"/>
    </row>
    <row r="837" spans="1:7" s="190" customFormat="1" ht="13.5">
      <c r="A837" s="186"/>
      <c r="B837" s="186"/>
      <c r="C837" s="187"/>
      <c r="D837" s="188"/>
      <c r="E837" s="189"/>
      <c r="F837" s="188"/>
      <c r="G837" s="188"/>
    </row>
    <row r="838" spans="1:7">
      <c r="A838" s="89"/>
      <c r="B838" s="89"/>
      <c r="C838" s="34"/>
      <c r="E838" s="127"/>
    </row>
    <row r="839" spans="1:7">
      <c r="A839" s="89"/>
      <c r="B839" s="89"/>
      <c r="C839" s="34"/>
    </row>
    <row r="840" spans="1:7">
      <c r="A840" s="89"/>
      <c r="B840" s="89"/>
      <c r="C840" s="34"/>
      <c r="E840" s="127"/>
    </row>
    <row r="841" spans="1:7">
      <c r="A841" s="89"/>
      <c r="B841" s="89"/>
      <c r="C841" s="34"/>
      <c r="G841" s="171"/>
    </row>
    <row r="842" spans="1:7">
      <c r="A842" s="89"/>
      <c r="B842" s="89"/>
      <c r="C842" s="34"/>
    </row>
    <row r="843" spans="1:7">
      <c r="A843" s="89"/>
      <c r="B843" s="89"/>
      <c r="C843" s="34"/>
    </row>
    <row r="844" spans="1:7">
      <c r="A844" s="89"/>
      <c r="B844" s="89"/>
      <c r="C844" s="34"/>
    </row>
    <row r="845" spans="1:7">
      <c r="A845" s="89"/>
      <c r="B845" s="89"/>
    </row>
    <row r="846" spans="1:7">
      <c r="A846" s="89"/>
      <c r="B846" s="89"/>
      <c r="C846" s="88"/>
      <c r="D846" s="16"/>
      <c r="E846" s="16"/>
      <c r="F846" s="16"/>
    </row>
    <row r="847" spans="1:7">
      <c r="A847" s="89"/>
      <c r="B847" s="89"/>
      <c r="C847" s="88"/>
      <c r="D847" s="16"/>
      <c r="E847" s="16"/>
      <c r="F847" s="16"/>
    </row>
    <row r="848" spans="1:7">
      <c r="A848" s="89"/>
      <c r="B848" s="89"/>
      <c r="C848" s="88"/>
      <c r="D848" s="16"/>
      <c r="E848" s="16"/>
      <c r="F848" s="16"/>
    </row>
    <row r="849" spans="1:6">
      <c r="A849" s="89"/>
      <c r="B849" s="89"/>
      <c r="C849" s="88"/>
      <c r="D849" s="16"/>
      <c r="E849" s="16"/>
      <c r="F849" s="16"/>
    </row>
    <row r="850" spans="1:6">
      <c r="A850" s="89"/>
      <c r="B850" s="89"/>
      <c r="C850" s="88"/>
      <c r="D850" s="16"/>
      <c r="E850" s="16"/>
      <c r="F850" s="16"/>
    </row>
    <row r="851" spans="1:6">
      <c r="A851" s="89"/>
      <c r="B851" s="89"/>
      <c r="C851" s="88"/>
      <c r="D851" s="16"/>
      <c r="E851" s="16"/>
      <c r="F851" s="16"/>
    </row>
    <row r="852" spans="1:6">
      <c r="A852" s="89"/>
      <c r="B852" s="89"/>
      <c r="C852" s="88"/>
      <c r="D852" s="16"/>
      <c r="E852" s="16"/>
      <c r="F852" s="16"/>
    </row>
    <row r="853" spans="1:6">
      <c r="A853" s="89"/>
      <c r="B853" s="89"/>
      <c r="D853" s="16"/>
      <c r="E853" s="16"/>
      <c r="F853" s="16"/>
    </row>
    <row r="854" spans="1:6">
      <c r="A854" s="89"/>
      <c r="B854" s="89"/>
      <c r="D854" s="16"/>
      <c r="E854" s="16"/>
      <c r="F854" s="16"/>
    </row>
    <row r="855" spans="1:6">
      <c r="A855" s="89"/>
      <c r="B855" s="89"/>
      <c r="D855" s="16"/>
      <c r="E855" s="16"/>
      <c r="F855" s="16"/>
    </row>
    <row r="856" spans="1:6">
      <c r="A856" s="89"/>
      <c r="B856" s="89"/>
      <c r="D856" s="16"/>
      <c r="E856" s="16"/>
      <c r="F856" s="16"/>
    </row>
    <row r="857" spans="1:6">
      <c r="A857" s="89"/>
      <c r="B857" s="89"/>
      <c r="C857" s="105"/>
      <c r="D857" s="106"/>
      <c r="E857" s="16"/>
      <c r="F857" s="16"/>
    </row>
    <row r="858" spans="1:6">
      <c r="A858" s="89"/>
      <c r="B858" s="89"/>
      <c r="C858" s="88"/>
      <c r="D858" s="16"/>
      <c r="E858" s="16"/>
      <c r="F858" s="16"/>
    </row>
    <row r="859" spans="1:6">
      <c r="A859" s="89"/>
      <c r="B859" s="89"/>
      <c r="C859" s="88"/>
      <c r="D859" s="16"/>
      <c r="E859" s="16"/>
      <c r="F859" s="16"/>
    </row>
    <row r="860" spans="1:6">
      <c r="A860" s="89"/>
      <c r="B860" s="89"/>
      <c r="C860" s="88"/>
      <c r="D860" s="16"/>
      <c r="E860" s="16"/>
      <c r="F860" s="16"/>
    </row>
    <row r="861" spans="1:6">
      <c r="A861" s="89"/>
      <c r="B861" s="89"/>
      <c r="C861" s="88"/>
      <c r="D861" s="16"/>
      <c r="E861" s="16"/>
      <c r="F861" s="16"/>
    </row>
    <row r="862" spans="1:6">
      <c r="A862" s="89"/>
      <c r="B862" s="89"/>
      <c r="C862" s="88"/>
      <c r="D862" s="16"/>
      <c r="E862" s="16"/>
      <c r="F862" s="16"/>
    </row>
    <row r="863" spans="1:6">
      <c r="A863" s="89"/>
      <c r="B863" s="89"/>
      <c r="C863" s="88"/>
      <c r="D863" s="16"/>
      <c r="E863" s="16"/>
      <c r="F863" s="16"/>
    </row>
    <row r="864" spans="1:6">
      <c r="A864" s="89"/>
      <c r="B864" s="89"/>
      <c r="C864" s="88"/>
      <c r="D864" s="16"/>
      <c r="E864" s="16"/>
      <c r="F864" s="16"/>
    </row>
    <row r="865" spans="1:6">
      <c r="A865" s="89"/>
      <c r="B865" s="89"/>
      <c r="C865" s="88"/>
      <c r="D865" s="16"/>
      <c r="E865" s="16"/>
      <c r="F865" s="16"/>
    </row>
    <row r="866" spans="1:6">
      <c r="A866" s="89"/>
      <c r="B866" s="89"/>
      <c r="C866" s="88"/>
      <c r="D866" s="16"/>
      <c r="E866" s="16"/>
      <c r="F866" s="16"/>
    </row>
    <row r="867" spans="1:6">
      <c r="A867" s="89"/>
      <c r="B867" s="89"/>
      <c r="C867" s="88"/>
      <c r="D867" s="16"/>
      <c r="E867" s="16"/>
      <c r="F867" s="16"/>
    </row>
    <row r="868" spans="1:6">
      <c r="A868" s="89"/>
      <c r="B868" s="89"/>
      <c r="C868" s="88"/>
      <c r="D868" s="16"/>
      <c r="E868" s="16"/>
      <c r="F868" s="16"/>
    </row>
    <row r="869" spans="1:6">
      <c r="A869" s="89"/>
      <c r="B869" s="89"/>
      <c r="C869" s="88"/>
      <c r="D869" s="16"/>
      <c r="E869" s="16"/>
      <c r="F869" s="16"/>
    </row>
    <row r="870" spans="1:6">
      <c r="A870" s="89"/>
      <c r="B870" s="89"/>
      <c r="C870" s="88"/>
      <c r="D870" s="16"/>
      <c r="E870" s="16"/>
      <c r="F870" s="16"/>
    </row>
    <row r="871" spans="1:6">
      <c r="A871" s="89"/>
      <c r="B871" s="89"/>
    </row>
    <row r="872" spans="1:6">
      <c r="A872" s="89"/>
      <c r="B872" s="89"/>
    </row>
    <row r="873" spans="1:6">
      <c r="A873" s="89"/>
      <c r="B873" s="89"/>
    </row>
    <row r="874" spans="1:6">
      <c r="A874" s="89"/>
      <c r="B874" s="89" t="s">
        <v>167</v>
      </c>
    </row>
    <row r="875" spans="1:6">
      <c r="A875" s="89"/>
      <c r="B875" s="89"/>
    </row>
    <row r="876" spans="1:6">
      <c r="A876" s="89" t="s">
        <v>112</v>
      </c>
      <c r="B876" s="89">
        <f>338287+39478</f>
        <v>377765</v>
      </c>
    </row>
    <row r="877" spans="1:6">
      <c r="A877" s="89" t="s">
        <v>168</v>
      </c>
      <c r="B877" s="89"/>
    </row>
    <row r="878" spans="1:6">
      <c r="A878" s="89" t="s">
        <v>5</v>
      </c>
      <c r="B878" s="89">
        <v>43139</v>
      </c>
    </row>
    <row r="879" spans="1:6">
      <c r="A879" s="89"/>
      <c r="B879" s="89"/>
    </row>
    <row r="880" spans="1:6">
      <c r="A880" s="89" t="s">
        <v>6</v>
      </c>
      <c r="B880" s="89">
        <f>SUM(B876:B878)</f>
        <v>420904</v>
      </c>
    </row>
    <row r="881" spans="1:2">
      <c r="A881" s="89"/>
      <c r="B881" s="89"/>
    </row>
    <row r="882" spans="1:2">
      <c r="A882" s="89"/>
      <c r="B882" s="89"/>
    </row>
    <row r="883" spans="1:2">
      <c r="A883" s="89"/>
      <c r="B883" s="89"/>
    </row>
    <row r="884" spans="1:2">
      <c r="A884" s="89"/>
      <c r="B884" s="89"/>
    </row>
    <row r="885" spans="1:2">
      <c r="A885" s="89"/>
      <c r="B885" s="89"/>
    </row>
    <row r="886" spans="1:2">
      <c r="A886" s="89"/>
      <c r="B886" s="89"/>
    </row>
    <row r="887" spans="1:2">
      <c r="A887" s="89"/>
      <c r="B887" s="89"/>
    </row>
    <row r="888" spans="1:2">
      <c r="A888" s="89"/>
      <c r="B888" s="89"/>
    </row>
    <row r="889" spans="1:2">
      <c r="A889" s="89"/>
      <c r="B889" s="89"/>
    </row>
    <row r="890" spans="1:2">
      <c r="A890" s="89"/>
      <c r="B890" s="89"/>
    </row>
    <row r="891" spans="1:2">
      <c r="A891" s="89"/>
      <c r="B891" s="89"/>
    </row>
    <row r="892" spans="1:2">
      <c r="A892" s="89"/>
      <c r="B892" s="89"/>
    </row>
    <row r="893" spans="1:2">
      <c r="A893" s="89"/>
      <c r="B893" s="89"/>
    </row>
    <row r="894" spans="1:2">
      <c r="A894" s="89"/>
      <c r="B894" s="89"/>
    </row>
    <row r="895" spans="1:2">
      <c r="A895" s="89"/>
      <c r="B895" s="89"/>
    </row>
    <row r="896" spans="1:2">
      <c r="A896" s="89"/>
      <c r="B896" s="89"/>
    </row>
    <row r="897" spans="1:2">
      <c r="A897" s="89"/>
      <c r="B897" s="89"/>
    </row>
    <row r="898" spans="1:2">
      <c r="A898" s="89"/>
      <c r="B898" s="89"/>
    </row>
    <row r="899" spans="1:2">
      <c r="A899" s="89"/>
      <c r="B899" s="89"/>
    </row>
    <row r="900" spans="1:2">
      <c r="A900" s="89"/>
      <c r="B900" s="89"/>
    </row>
    <row r="901" spans="1:2">
      <c r="A901" s="89"/>
      <c r="B901" s="89"/>
    </row>
    <row r="902" spans="1:2">
      <c r="A902" s="89"/>
      <c r="B902" s="89"/>
    </row>
    <row r="903" spans="1:2">
      <c r="A903" s="89"/>
      <c r="B903" s="89"/>
    </row>
    <row r="904" spans="1:2">
      <c r="A904" s="89"/>
      <c r="B904" s="89"/>
    </row>
    <row r="905" spans="1:2">
      <c r="A905" s="89"/>
      <c r="B905" s="89"/>
    </row>
    <row r="906" spans="1:2">
      <c r="A906" s="89"/>
      <c r="B906" s="89"/>
    </row>
    <row r="907" spans="1:2">
      <c r="A907" s="89"/>
      <c r="B907" s="89"/>
    </row>
    <row r="908" spans="1:2">
      <c r="A908" s="89"/>
      <c r="B908" s="89"/>
    </row>
    <row r="909" spans="1:2">
      <c r="A909" s="89"/>
      <c r="B909" s="89"/>
    </row>
    <row r="910" spans="1:2">
      <c r="A910" s="89"/>
      <c r="B910" s="89"/>
    </row>
    <row r="911" spans="1:2">
      <c r="A911" s="89"/>
      <c r="B911" s="89"/>
    </row>
    <row r="912" spans="1:2">
      <c r="A912" s="89"/>
      <c r="B912" s="89"/>
    </row>
    <row r="913" spans="1:2">
      <c r="A913" s="89"/>
      <c r="B913" s="89"/>
    </row>
    <row r="914" spans="1:2">
      <c r="A914" s="89"/>
      <c r="B914" s="89"/>
    </row>
    <row r="915" spans="1:2">
      <c r="A915" s="89"/>
      <c r="B915" s="89"/>
    </row>
    <row r="916" spans="1:2">
      <c r="A916" s="89"/>
      <c r="B916" s="89"/>
    </row>
    <row r="917" spans="1:2">
      <c r="A917" s="89"/>
      <c r="B917" s="89"/>
    </row>
    <row r="918" spans="1:2">
      <c r="A918" s="89"/>
      <c r="B918" s="89"/>
    </row>
    <row r="919" spans="1:2">
      <c r="A919" s="89"/>
      <c r="B919" s="89"/>
    </row>
    <row r="920" spans="1:2">
      <c r="A920" s="89"/>
      <c r="B920" s="89"/>
    </row>
    <row r="921" spans="1:2">
      <c r="A921" s="89"/>
      <c r="B921" s="89"/>
    </row>
    <row r="922" spans="1:2">
      <c r="A922" s="89"/>
      <c r="B922" s="89"/>
    </row>
    <row r="923" spans="1:2">
      <c r="A923" s="89"/>
      <c r="B923" s="89"/>
    </row>
    <row r="924" spans="1:2">
      <c r="A924" s="89"/>
      <c r="B924" s="89"/>
    </row>
    <row r="925" spans="1:2">
      <c r="A925" s="89"/>
      <c r="B925" s="89"/>
    </row>
    <row r="926" spans="1:2">
      <c r="A926" s="89"/>
      <c r="B926" s="89"/>
    </row>
    <row r="927" spans="1:2">
      <c r="A927" s="89"/>
      <c r="B927" s="89"/>
    </row>
    <row r="928" spans="1:2">
      <c r="A928" s="89"/>
      <c r="B928" s="89"/>
    </row>
    <row r="929" spans="1:2">
      <c r="A929" s="89"/>
      <c r="B929" s="89"/>
    </row>
    <row r="930" spans="1:2">
      <c r="A930" s="89"/>
      <c r="B930" s="89"/>
    </row>
    <row r="931" spans="1:2">
      <c r="A931" s="89"/>
      <c r="B931" s="89"/>
    </row>
    <row r="932" spans="1:2">
      <c r="A932" s="89"/>
      <c r="B932" s="89"/>
    </row>
    <row r="933" spans="1:2">
      <c r="A933" s="89"/>
      <c r="B933" s="89"/>
    </row>
    <row r="934" spans="1:2">
      <c r="A934" s="89"/>
      <c r="B934" s="89"/>
    </row>
    <row r="935" spans="1:2">
      <c r="A935" s="89"/>
      <c r="B935" s="89"/>
    </row>
    <row r="936" spans="1:2">
      <c r="A936" s="89"/>
      <c r="B936" s="89"/>
    </row>
    <row r="937" spans="1:2">
      <c r="A937" s="89"/>
      <c r="B937" s="89"/>
    </row>
    <row r="938" spans="1:2">
      <c r="A938" s="89"/>
      <c r="B938" s="89"/>
    </row>
    <row r="939" spans="1:2">
      <c r="A939" s="89"/>
      <c r="B939" s="89"/>
    </row>
    <row r="940" spans="1:2">
      <c r="A940" s="89"/>
      <c r="B940" s="89"/>
    </row>
    <row r="941" spans="1:2">
      <c r="A941" s="89"/>
      <c r="B941" s="89"/>
    </row>
    <row r="942" spans="1:2">
      <c r="A942" s="89"/>
      <c r="B942" s="89"/>
    </row>
    <row r="943" spans="1:2">
      <c r="A943" s="89"/>
      <c r="B943" s="89"/>
    </row>
    <row r="944" spans="1:2">
      <c r="A944" s="89"/>
      <c r="B944" s="89"/>
    </row>
    <row r="945" spans="1:2">
      <c r="A945" s="89"/>
      <c r="B945" s="89"/>
    </row>
    <row r="946" spans="1:2">
      <c r="A946" s="89"/>
      <c r="B946" s="89"/>
    </row>
    <row r="947" spans="1:2">
      <c r="A947" s="89"/>
      <c r="B947" s="89"/>
    </row>
    <row r="948" spans="1:2">
      <c r="A948" s="89"/>
      <c r="B948" s="89"/>
    </row>
    <row r="949" spans="1:2">
      <c r="A949" s="89"/>
      <c r="B949" s="89"/>
    </row>
    <row r="950" spans="1:2">
      <c r="A950" s="89"/>
      <c r="B950" s="89"/>
    </row>
    <row r="951" spans="1:2">
      <c r="A951" s="89"/>
      <c r="B951" s="89"/>
    </row>
    <row r="952" spans="1:2">
      <c r="A952" s="89"/>
      <c r="B952" s="89"/>
    </row>
    <row r="953" spans="1:2">
      <c r="A953" s="89"/>
      <c r="B953" s="89"/>
    </row>
    <row r="954" spans="1:2">
      <c r="A954" s="89"/>
      <c r="B954" s="89"/>
    </row>
    <row r="955" spans="1:2">
      <c r="A955" s="89"/>
      <c r="B955" s="89"/>
    </row>
    <row r="956" spans="1:2">
      <c r="A956" s="89"/>
      <c r="B956" s="89"/>
    </row>
    <row r="957" spans="1:2">
      <c r="A957" s="89"/>
      <c r="B957" s="89"/>
    </row>
    <row r="958" spans="1:2">
      <c r="A958" s="89"/>
      <c r="B958" s="89"/>
    </row>
    <row r="959" spans="1:2">
      <c r="A959" s="89"/>
      <c r="B959" s="89"/>
    </row>
    <row r="960" spans="1:2">
      <c r="A960" s="89"/>
      <c r="B960" s="89"/>
    </row>
    <row r="961" spans="1:2">
      <c r="A961" s="89"/>
      <c r="B961" s="89"/>
    </row>
    <row r="962" spans="1:2">
      <c r="A962" s="89"/>
      <c r="B962" s="89"/>
    </row>
    <row r="963" spans="1:2">
      <c r="A963" s="89"/>
      <c r="B963" s="89"/>
    </row>
    <row r="964" spans="1:2">
      <c r="A964" s="89"/>
      <c r="B964" s="89"/>
    </row>
    <row r="965" spans="1:2">
      <c r="A965" s="89"/>
      <c r="B965" s="89"/>
    </row>
    <row r="966" spans="1:2">
      <c r="A966" s="89"/>
      <c r="B966" s="89"/>
    </row>
    <row r="967" spans="1:2">
      <c r="A967" s="89"/>
      <c r="B967" s="89"/>
    </row>
    <row r="968" spans="1:2">
      <c r="A968" s="89"/>
      <c r="B968" s="89"/>
    </row>
    <row r="969" spans="1:2">
      <c r="A969" s="89"/>
      <c r="B969" s="89"/>
    </row>
    <row r="970" spans="1:2">
      <c r="A970" s="89"/>
      <c r="B970" s="89"/>
    </row>
    <row r="971" spans="1:2">
      <c r="A971" s="89"/>
      <c r="B971" s="89"/>
    </row>
    <row r="972" spans="1:2">
      <c r="A972" s="89"/>
      <c r="B972" s="89"/>
    </row>
    <row r="973" spans="1:2">
      <c r="A973" s="89"/>
      <c r="B973" s="89"/>
    </row>
    <row r="974" spans="1:2">
      <c r="A974" s="89"/>
      <c r="B974" s="89"/>
    </row>
    <row r="975" spans="1:2">
      <c r="A975" s="89"/>
      <c r="B975" s="89"/>
    </row>
    <row r="976" spans="1:2">
      <c r="A976" s="89"/>
      <c r="B976" s="89"/>
    </row>
    <row r="977" spans="1:2">
      <c r="A977" s="89"/>
      <c r="B977" s="89"/>
    </row>
    <row r="978" spans="1:2">
      <c r="A978" s="89"/>
      <c r="B978" s="89"/>
    </row>
    <row r="979" spans="1:2">
      <c r="A979" s="89"/>
      <c r="B979" s="89"/>
    </row>
    <row r="980" spans="1:2">
      <c r="A980" s="89"/>
      <c r="B980" s="89"/>
    </row>
    <row r="981" spans="1:2">
      <c r="A981" s="89"/>
      <c r="B981" s="89"/>
    </row>
    <row r="982" spans="1:2">
      <c r="A982" s="89"/>
      <c r="B982" s="89"/>
    </row>
    <row r="983" spans="1:2">
      <c r="A983" s="89"/>
      <c r="B983" s="89"/>
    </row>
    <row r="984" spans="1:2">
      <c r="A984" s="89"/>
      <c r="B984" s="89"/>
    </row>
    <row r="985" spans="1:2">
      <c r="A985" s="89"/>
      <c r="B985" s="89"/>
    </row>
    <row r="986" spans="1:2">
      <c r="A986" s="89"/>
      <c r="B986" s="89"/>
    </row>
  </sheetData>
  <autoFilter ref="A22:G832"/>
  <mergeCells count="6">
    <mergeCell ref="E5:G5"/>
    <mergeCell ref="E10:G10"/>
    <mergeCell ref="E8:G8"/>
    <mergeCell ref="A13:G13"/>
    <mergeCell ref="B8:C8"/>
    <mergeCell ref="E11:G11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384" fitToHeight="42" orientation="portrait" blackAndWhite="1" useFirstPageNumber="1" r:id="rId1"/>
  <headerFooter alignWithMargins="0">
    <oddHeader xml:space="preserve">&amp;C   </oddHeader>
    <oddFooter>&amp;C&amp;"Times New Roman,Bold"   &amp;P</oddFooter>
  </headerFooter>
  <ignoredErrors>
    <ignoredError sqref="B729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dem38</vt:lpstr>
      <vt:lpstr>'dem38'!capedu</vt:lpstr>
      <vt:lpstr>'dem38'!Nutrition</vt:lpstr>
      <vt:lpstr>'dem38'!Print_Area</vt:lpstr>
      <vt:lpstr>'dem38'!Print_Titles</vt:lpstr>
      <vt:lpstr>'dem38'!revise</vt:lpstr>
      <vt:lpstr>'dem38'!scst</vt:lpstr>
      <vt:lpstr>'dem38'!SocialSecurity</vt:lpstr>
      <vt:lpstr>'dem38'!socialwelfare</vt:lpstr>
      <vt:lpstr>'dem38'!summary</vt:lpstr>
      <vt:lpstr>'dem38'!Voted</vt:lpstr>
      <vt:lpstr>'dem38'!welfarecap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2024-08-03T11:20:34Z</cp:lastPrinted>
  <dcterms:created xsi:type="dcterms:W3CDTF">2004-06-02T16:26:47Z</dcterms:created>
  <dcterms:modified xsi:type="dcterms:W3CDTF">2024-08-12T06:28:33Z</dcterms:modified>
</cp:coreProperties>
</file>