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0" yWindow="0" windowWidth="15600" windowHeight="11010"/>
  </bookViews>
  <sheets>
    <sheet name="dem40" sheetId="4" r:id="rId1"/>
  </sheets>
  <definedNames>
    <definedName name="_2017_18">'dem40'!$D$395:$F$395</definedName>
    <definedName name="_xlnm._FilterDatabase" localSheetId="0" hidden="1">'dem40'!$A$17:$G$391</definedName>
    <definedName name="_Regression_Int" localSheetId="0" hidden="1">1</definedName>
    <definedName name="lrrec">#REF!</definedName>
    <definedName name="nc">#REF!</definedName>
    <definedName name="ncfund">#REF!</definedName>
    <definedName name="ncrec">#REF!</definedName>
    <definedName name="ncrec1">#REF!</definedName>
    <definedName name="np" localSheetId="0">'dem40'!#REF!</definedName>
    <definedName name="_xlnm.Print_Area" localSheetId="0">'dem40'!$A$1:$G$386</definedName>
    <definedName name="_xlnm.Print_Titles" localSheetId="0">'dem40'!$14:$17</definedName>
    <definedName name="revise" localSheetId="0">'dem40'!#REF!</definedName>
    <definedName name="summary" localSheetId="0">'dem40'!#REF!</definedName>
    <definedName name="Tourism" localSheetId="0">'dem40'!$D$175:$G$175</definedName>
    <definedName name="tourismcap" localSheetId="0">'dem40'!$D$384:$G$384</definedName>
    <definedName name="tourismrec" localSheetId="0">'dem40'!#REF!</definedName>
    <definedName name="tourismRevenue" localSheetId="0">'dem40'!$C$11:$F$11</definedName>
    <definedName name="trec" localSheetId="0">'dem40'!#REF!</definedName>
    <definedName name="Voted" localSheetId="0">'dem40'!$C$11:$F$11</definedName>
    <definedName name="Z_239EE218_578E_4317_BEED_14D5D7089E27_.wvu.Cols" localSheetId="0" hidden="1">'dem40'!#REF!</definedName>
    <definedName name="Z_239EE218_578E_4317_BEED_14D5D7089E27_.wvu.FilterData" localSheetId="0" hidden="1">'dem40'!$A$1:$G$388</definedName>
    <definedName name="Z_239EE218_578E_4317_BEED_14D5D7089E27_.wvu.PrintArea" localSheetId="0" hidden="1">'dem40'!$A$1:$G$386</definedName>
    <definedName name="Z_239EE218_578E_4317_BEED_14D5D7089E27_.wvu.PrintTitles" localSheetId="0" hidden="1">'dem40'!$14:$17</definedName>
    <definedName name="Z_302A3EA3_AE96_11D5_A646_0050BA3D7AFD_.wvu.Cols" localSheetId="0" hidden="1">'dem40'!#REF!</definedName>
    <definedName name="Z_302A3EA3_AE96_11D5_A646_0050BA3D7AFD_.wvu.FilterData" localSheetId="0" hidden="1">'dem40'!$A$1:$G$388</definedName>
    <definedName name="Z_302A3EA3_AE96_11D5_A646_0050BA3D7AFD_.wvu.PrintArea" localSheetId="0" hidden="1">'dem40'!$A$1:$G$386</definedName>
    <definedName name="Z_302A3EA3_AE96_11D5_A646_0050BA3D7AFD_.wvu.PrintTitles" localSheetId="0" hidden="1">'dem40'!$14:$17</definedName>
    <definedName name="Z_36DBA021_0ECB_11D4_8064_004005726899_.wvu.Cols" localSheetId="0" hidden="1">'dem40'!#REF!</definedName>
    <definedName name="Z_36DBA021_0ECB_11D4_8064_004005726899_.wvu.FilterData" localSheetId="0" hidden="1">'dem40'!$C$18:$C$388</definedName>
    <definedName name="Z_36DBA021_0ECB_11D4_8064_004005726899_.wvu.PrintArea" localSheetId="0" hidden="1">'dem40'!$A$1:$G$386</definedName>
    <definedName name="Z_36DBA021_0ECB_11D4_8064_004005726899_.wvu.PrintTitles" localSheetId="0" hidden="1">'dem40'!$14:$17</definedName>
    <definedName name="Z_93EBE921_AE91_11D5_8685_004005726899_.wvu.Cols" localSheetId="0" hidden="1">'dem40'!#REF!</definedName>
    <definedName name="Z_93EBE921_AE91_11D5_8685_004005726899_.wvu.FilterData" localSheetId="0" hidden="1">'dem40'!$C$18:$C$388</definedName>
    <definedName name="Z_93EBE921_AE91_11D5_8685_004005726899_.wvu.PrintArea" localSheetId="0" hidden="1">'dem40'!$A$1:$G$386</definedName>
    <definedName name="Z_93EBE921_AE91_11D5_8685_004005726899_.wvu.PrintTitles" localSheetId="0" hidden="1">'dem40'!$14:$17</definedName>
    <definedName name="Z_94DA79C1_0FDE_11D5_9579_000021DAEEA2_.wvu.Cols" localSheetId="0" hidden="1">'dem40'!#REF!</definedName>
    <definedName name="Z_94DA79C1_0FDE_11D5_9579_000021DAEEA2_.wvu.FilterData" localSheetId="0" hidden="1">'dem40'!$C$18:$C$388</definedName>
    <definedName name="Z_94DA79C1_0FDE_11D5_9579_000021DAEEA2_.wvu.PrintArea" localSheetId="0" hidden="1">'dem40'!$A$1:$G$386</definedName>
    <definedName name="Z_94DA79C1_0FDE_11D5_9579_000021DAEEA2_.wvu.PrintTitles" localSheetId="0" hidden="1">'dem40'!$14:$17</definedName>
    <definedName name="Z_B4CB0972_161F_11D5_8064_004005726899_.wvu.FilterData" localSheetId="0" hidden="1">'dem40'!$C$18:$C$388</definedName>
    <definedName name="Z_B4CB098C_161F_11D5_8064_004005726899_.wvu.FilterData" localSheetId="0" hidden="1">'dem40'!$C$18:$C$388</definedName>
    <definedName name="Z_B4CB098E_161F_11D5_8064_004005726899_.wvu.FilterData" localSheetId="0" hidden="1">'dem40'!$C$18:$C$388</definedName>
    <definedName name="Z_B4CB099E_161F_11D5_8064_004005726899_.wvu.FilterData" localSheetId="0" hidden="1">'dem40'!$C$18:$C$388</definedName>
    <definedName name="Z_C868F8C3_16D7_11D5_A68D_81D6213F5331_.wvu.Cols" localSheetId="0" hidden="1">'dem40'!#REF!</definedName>
    <definedName name="Z_C868F8C3_16D7_11D5_A68D_81D6213F5331_.wvu.FilterData" localSheetId="0" hidden="1">'dem40'!$C$18:$C$388</definedName>
    <definedName name="Z_C868F8C3_16D7_11D5_A68D_81D6213F5331_.wvu.PrintArea" localSheetId="0" hidden="1">'dem40'!$A$1:$G$386</definedName>
    <definedName name="Z_C868F8C3_16D7_11D5_A68D_81D6213F5331_.wvu.PrintTitles" localSheetId="0" hidden="1">'dem40'!$14:$17</definedName>
    <definedName name="Z_E5DF37BD_125C_11D5_8DC4_D0F5D88B3549_.wvu.Cols" localSheetId="0" hidden="1">'dem40'!#REF!</definedName>
    <definedName name="Z_E5DF37BD_125C_11D5_8DC4_D0F5D88B3549_.wvu.FilterData" localSheetId="0" hidden="1">'dem40'!$C$18:$C$388</definedName>
    <definedName name="Z_E5DF37BD_125C_11D5_8DC4_D0F5D88B3549_.wvu.PrintArea" localSheetId="0" hidden="1">'dem40'!$A$1:$G$386</definedName>
    <definedName name="Z_E5DF37BD_125C_11D5_8DC4_D0F5D88B3549_.wvu.PrintTitles" localSheetId="0" hidden="1">'dem40'!$14:$17</definedName>
    <definedName name="Z_F8ADACC1_164E_11D6_B603_000021DAEEA2_.wvu.Cols" localSheetId="0" hidden="1">'dem40'!#REF!</definedName>
    <definedName name="Z_F8ADACC1_164E_11D6_B603_000021DAEEA2_.wvu.FilterData" localSheetId="0" hidden="1">'dem40'!$C$18:$C$388</definedName>
    <definedName name="Z_F8ADACC1_164E_11D6_B603_000021DAEEA2_.wvu.PrintArea" localSheetId="0" hidden="1">'dem40'!$A$1:$G$386</definedName>
    <definedName name="Z_F8ADACC1_164E_11D6_B603_000021DAEEA2_.wvu.PrintTitles" localSheetId="0" hidden="1">'dem40'!$14:$17</definedName>
  </definedNames>
  <calcPr calcId="124519"/>
</workbook>
</file>

<file path=xl/calcChain.xml><?xml version="1.0" encoding="utf-8"?>
<calcChain xmlns="http://schemas.openxmlformats.org/spreadsheetml/2006/main">
  <c r="E209" i="4"/>
  <c r="F209"/>
  <c r="D209"/>
  <c r="E217" l="1"/>
  <c r="F217"/>
  <c r="E34"/>
  <c r="E35" s="1"/>
  <c r="E36" s="1"/>
  <c r="F34"/>
  <c r="F35" s="1"/>
  <c r="F36" s="1"/>
  <c r="D34"/>
  <c r="D35" s="1"/>
  <c r="D36" s="1"/>
  <c r="E24"/>
  <c r="E25" s="1"/>
  <c r="E26" s="1"/>
  <c r="F24"/>
  <c r="F25" s="1"/>
  <c r="F26" s="1"/>
  <c r="D24"/>
  <c r="D25" s="1"/>
  <c r="D26" s="1"/>
  <c r="F37" l="1"/>
  <c r="D37"/>
  <c r="E37"/>
  <c r="F310"/>
  <c r="E310"/>
  <c r="D310"/>
  <c r="E258"/>
  <c r="F258"/>
  <c r="D258"/>
  <c r="E229"/>
  <c r="F229"/>
  <c r="D229"/>
  <c r="E225"/>
  <c r="F225"/>
  <c r="D225"/>
  <c r="D274"/>
  <c r="E274"/>
  <c r="F274"/>
  <c r="E221"/>
  <c r="F221"/>
  <c r="D221"/>
  <c r="E105" l="1"/>
  <c r="F105"/>
  <c r="D105"/>
  <c r="D170"/>
  <c r="D172"/>
  <c r="E172"/>
  <c r="F172"/>
  <c r="C172"/>
  <c r="F270"/>
  <c r="E270"/>
  <c r="D270"/>
  <c r="C270"/>
  <c r="D266"/>
  <c r="C266"/>
  <c r="F266"/>
  <c r="E266"/>
  <c r="D262"/>
  <c r="F262"/>
  <c r="E262"/>
  <c r="C217"/>
  <c r="D217"/>
  <c r="D193"/>
  <c r="F355"/>
  <c r="E380" l="1"/>
  <c r="F380"/>
  <c r="D380"/>
  <c r="D376"/>
  <c r="D381" l="1"/>
  <c r="D382" s="1"/>
  <c r="D383" s="1"/>
  <c r="E376"/>
  <c r="E381" s="1"/>
  <c r="E382" s="1"/>
  <c r="E383" s="1"/>
  <c r="F376"/>
  <c r="F381" s="1"/>
  <c r="F382" s="1"/>
  <c r="F383" s="1"/>
  <c r="C236"/>
  <c r="E235"/>
  <c r="E236" s="1"/>
  <c r="F235"/>
  <c r="F236" s="1"/>
  <c r="D235"/>
  <c r="D236" s="1"/>
  <c r="D189" l="1"/>
  <c r="F94" l="1"/>
  <c r="E94"/>
  <c r="D94"/>
  <c r="F66" l="1"/>
  <c r="F305"/>
  <c r="F297"/>
  <c r="F293"/>
  <c r="F285"/>
  <c r="F254"/>
  <c r="E254"/>
  <c r="D254"/>
  <c r="F249" l="1"/>
  <c r="F250" s="1"/>
  <c r="F84"/>
  <c r="F85" s="1"/>
  <c r="F366"/>
  <c r="F367" s="1"/>
  <c r="F368" s="1"/>
  <c r="F359"/>
  <c r="F360" s="1"/>
  <c r="F348"/>
  <c r="F332"/>
  <c r="F306"/>
  <c r="F302"/>
  <c r="F298"/>
  <c r="F294"/>
  <c r="F290"/>
  <c r="F286"/>
  <c r="F280"/>
  <c r="F281" s="1"/>
  <c r="F246"/>
  <c r="F242"/>
  <c r="F213"/>
  <c r="F205"/>
  <c r="F199"/>
  <c r="F200" s="1"/>
  <c r="F185"/>
  <c r="F194" s="1"/>
  <c r="F168"/>
  <c r="F164"/>
  <c r="F155"/>
  <c r="F156" s="1"/>
  <c r="F143"/>
  <c r="F144" s="1"/>
  <c r="F145" s="1"/>
  <c r="F134"/>
  <c r="F129"/>
  <c r="F123"/>
  <c r="F116"/>
  <c r="F90"/>
  <c r="F63"/>
  <c r="F57"/>
  <c r="F51"/>
  <c r="D66"/>
  <c r="D85" s="1"/>
  <c r="D341"/>
  <c r="D348" s="1"/>
  <c r="E366"/>
  <c r="E367" s="1"/>
  <c r="E368" s="1"/>
  <c r="D366"/>
  <c r="D367" s="1"/>
  <c r="D368" s="1"/>
  <c r="E359"/>
  <c r="D359"/>
  <c r="E355"/>
  <c r="D355"/>
  <c r="E348"/>
  <c r="E332"/>
  <c r="D332"/>
  <c r="E306"/>
  <c r="D306"/>
  <c r="E302"/>
  <c r="D302"/>
  <c r="E298"/>
  <c r="D298"/>
  <c r="E294"/>
  <c r="D294"/>
  <c r="E290"/>
  <c r="D290"/>
  <c r="E286"/>
  <c r="D286"/>
  <c r="E280"/>
  <c r="E281" s="1"/>
  <c r="D280"/>
  <c r="D281" s="1"/>
  <c r="E250"/>
  <c r="D250"/>
  <c r="E246"/>
  <c r="D246"/>
  <c r="E242"/>
  <c r="D242"/>
  <c r="E213"/>
  <c r="D213"/>
  <c r="E205"/>
  <c r="D205"/>
  <c r="E199"/>
  <c r="E200" s="1"/>
  <c r="D199"/>
  <c r="D200" s="1"/>
  <c r="E185"/>
  <c r="E194" s="1"/>
  <c r="D185"/>
  <c r="D194" s="1"/>
  <c r="E168"/>
  <c r="D168"/>
  <c r="E164"/>
  <c r="D164"/>
  <c r="E155"/>
  <c r="E156" s="1"/>
  <c r="D155"/>
  <c r="D156" s="1"/>
  <c r="E143"/>
  <c r="E144" s="1"/>
  <c r="E145" s="1"/>
  <c r="D143"/>
  <c r="D144" s="1"/>
  <c r="D145" s="1"/>
  <c r="E134"/>
  <c r="D134"/>
  <c r="E129"/>
  <c r="D129"/>
  <c r="E123"/>
  <c r="D123"/>
  <c r="E116"/>
  <c r="D116"/>
  <c r="E85"/>
  <c r="E63"/>
  <c r="D63"/>
  <c r="E57"/>
  <c r="D57"/>
  <c r="E51"/>
  <c r="D51"/>
  <c r="D360" l="1"/>
  <c r="E360"/>
  <c r="E230"/>
  <c r="E311"/>
  <c r="F311"/>
  <c r="D86"/>
  <c r="D230"/>
  <c r="E275"/>
  <c r="F86"/>
  <c r="F95" s="1"/>
  <c r="E86"/>
  <c r="E173"/>
  <c r="E174" s="1"/>
  <c r="D275"/>
  <c r="D311"/>
  <c r="F230"/>
  <c r="F275"/>
  <c r="F173"/>
  <c r="F174" s="1"/>
  <c r="D173"/>
  <c r="D174" s="1"/>
  <c r="E124"/>
  <c r="E135" s="1"/>
  <c r="F124"/>
  <c r="F135" s="1"/>
  <c r="D124"/>
  <c r="D135" s="1"/>
  <c r="F349" l="1"/>
  <c r="F369" s="1"/>
  <c r="E349"/>
  <c r="E369" s="1"/>
  <c r="F146"/>
  <c r="F175" s="1"/>
  <c r="F176" s="1"/>
  <c r="E384" l="1"/>
  <c r="E385" s="1"/>
  <c r="F384"/>
  <c r="F385" s="1"/>
  <c r="F386" l="1"/>
  <c r="E90" l="1"/>
  <c r="D90"/>
  <c r="E95" l="1"/>
  <c r="E146" s="1"/>
  <c r="D95"/>
  <c r="D146" s="1"/>
  <c r="E175" l="1"/>
  <c r="D175"/>
  <c r="D176" s="1"/>
  <c r="E176" l="1"/>
  <c r="E386" s="1"/>
  <c r="E11" l="1"/>
  <c r="D11" l="1"/>
  <c r="F11" s="1"/>
  <c r="D349" l="1"/>
  <c r="D369" s="1"/>
  <c r="D384" s="1"/>
  <c r="D385" s="1"/>
  <c r="D386" s="1"/>
</calcChain>
</file>

<file path=xl/sharedStrings.xml><?xml version="1.0" encoding="utf-8"?>
<sst xmlns="http://schemas.openxmlformats.org/spreadsheetml/2006/main" count="576" uniqueCount="305">
  <si>
    <t>Tourism</t>
  </si>
  <si>
    <t>Capital Outlay on Tourism</t>
  </si>
  <si>
    <t>Voted</t>
  </si>
  <si>
    <t>Major /Sub-Major/Minor/Sub/Detailed Heads</t>
  </si>
  <si>
    <t>Total</t>
  </si>
  <si>
    <t>REVENUE SECTION</t>
  </si>
  <si>
    <t>M.H.</t>
  </si>
  <si>
    <t>Tourist Infrastructure</t>
  </si>
  <si>
    <t>Tourist Centre</t>
  </si>
  <si>
    <t>Establishment</t>
  </si>
  <si>
    <t>Head Office Establishment</t>
  </si>
  <si>
    <t>60.44.01</t>
  </si>
  <si>
    <t>Salaries</t>
  </si>
  <si>
    <t>60.44.11</t>
  </si>
  <si>
    <t>60.44.13</t>
  </si>
  <si>
    <t>Office Expenses</t>
  </si>
  <si>
    <t>60.44.27</t>
  </si>
  <si>
    <t>Other Charges</t>
  </si>
  <si>
    <t>Tourism Office, Delhi</t>
  </si>
  <si>
    <t>60.38.01</t>
  </si>
  <si>
    <t>60.38.11</t>
  </si>
  <si>
    <t>60.38.13</t>
  </si>
  <si>
    <t>Tourism Office, Kolkata</t>
  </si>
  <si>
    <t>60.39.11</t>
  </si>
  <si>
    <t>60.39.13</t>
  </si>
  <si>
    <t>Tourist Office, Siliguri</t>
  </si>
  <si>
    <t>60.40.11</t>
  </si>
  <si>
    <t>60.40.13</t>
  </si>
  <si>
    <t>Tourist Accommodation</t>
  </si>
  <si>
    <t>60.46.01</t>
  </si>
  <si>
    <t>60.46.11</t>
  </si>
  <si>
    <t>60.46.13</t>
  </si>
  <si>
    <t>61.00.31</t>
  </si>
  <si>
    <t>Tourist Transport Service</t>
  </si>
  <si>
    <t>Helicopter Operation</t>
  </si>
  <si>
    <t>General</t>
  </si>
  <si>
    <t>Direction &amp; Administration</t>
  </si>
  <si>
    <t>00.44.11</t>
  </si>
  <si>
    <t>00.44.13</t>
  </si>
  <si>
    <t>Promotion and Publicity</t>
  </si>
  <si>
    <t>Tourism Development Activities</t>
  </si>
  <si>
    <t>CAPITAL SECTION</t>
  </si>
  <si>
    <t>Development Projects</t>
  </si>
  <si>
    <t>60.00.77</t>
  </si>
  <si>
    <t>Construction of Ropeway at Namchi</t>
  </si>
  <si>
    <t>Construction</t>
  </si>
  <si>
    <t>DEMAND NO. 40</t>
  </si>
  <si>
    <t>60.00.80</t>
  </si>
  <si>
    <t>Land Compensation</t>
  </si>
  <si>
    <t>II. Details of the estimates and the heads under which this grant will be accounted for:</t>
  </si>
  <si>
    <t>Revenue</t>
  </si>
  <si>
    <t>Capital</t>
  </si>
  <si>
    <t>Tourist Fair &amp; Festival</t>
  </si>
  <si>
    <t>C - Economic Services (j) General Economic Services</t>
  </si>
  <si>
    <t>C - Capital Account of Economic Services</t>
  </si>
  <si>
    <t>(j) Capital Account of General Economic Services</t>
  </si>
  <si>
    <t>62.60.50</t>
  </si>
  <si>
    <t>63.00.72</t>
  </si>
  <si>
    <t>63.00.73</t>
  </si>
  <si>
    <t>Publicity</t>
  </si>
  <si>
    <t>Tourist Destination Projects</t>
  </si>
  <si>
    <t>62.00.31</t>
  </si>
  <si>
    <t>Institute of Hotel Management, Gangtok</t>
  </si>
  <si>
    <t>TOURISM AND CIVIL AVIATION</t>
  </si>
  <si>
    <t>Indian Himalayan Centre for Adventure and Eco-tourism (IHCAE), Chemchey</t>
  </si>
  <si>
    <t>60.48.11</t>
  </si>
  <si>
    <t>60.48.13</t>
  </si>
  <si>
    <t>Construction of Home Stays</t>
  </si>
  <si>
    <t>(In Thousands of Rupees)</t>
  </si>
  <si>
    <t>60.00.78</t>
  </si>
  <si>
    <t>61.00.91</t>
  </si>
  <si>
    <t>State Share for NLCPR</t>
  </si>
  <si>
    <t>60.00.87</t>
  </si>
  <si>
    <t>Construction of Mangarjong</t>
  </si>
  <si>
    <t>60.44.02</t>
  </si>
  <si>
    <t>Wages</t>
  </si>
  <si>
    <t>62.00.92</t>
  </si>
  <si>
    <t>Construction of Ranka Sajong Road</t>
  </si>
  <si>
    <t>61.00.92</t>
  </si>
  <si>
    <t>60.00.91</t>
  </si>
  <si>
    <t>60.00.92</t>
  </si>
  <si>
    <t>Nishani Kali Darshan Yatra, Gadi</t>
  </si>
  <si>
    <t>Actuals</t>
  </si>
  <si>
    <t>Budget 
Estimate</t>
  </si>
  <si>
    <t>Revised 
Estimate</t>
  </si>
  <si>
    <t>Operational Expenditure of Tourist Transport Services</t>
  </si>
  <si>
    <t>60.00.93</t>
  </si>
  <si>
    <t>Eco Tourism pilgrimage complex at Dodak, West Sikkim</t>
  </si>
  <si>
    <t>60.46.02</t>
  </si>
  <si>
    <t>60.00.50</t>
  </si>
  <si>
    <t>Development of Car Park, Tourist Amenities and Improvement of Walkways around Khecheperi Lake, West Sikkim</t>
  </si>
  <si>
    <t>60.00.51</t>
  </si>
  <si>
    <t>Development of Tourist Infrastructure at Okhrey, West Sikkim</t>
  </si>
  <si>
    <t>60.00.94</t>
  </si>
  <si>
    <t>60.00.96</t>
  </si>
  <si>
    <t>60.00.99</t>
  </si>
  <si>
    <t>Construction and Beautification of Rolo Mandir, South Sikkim</t>
  </si>
  <si>
    <t>Completion of existing Ugen Lhundup Che Gumpa at Singling, Soreng, West Sikkim</t>
  </si>
  <si>
    <t>Herbal Medicine and Spritual Healing Tourism Complexs at Nandugaon</t>
  </si>
  <si>
    <t>Tourist Leisure Land and Development of Toursim Infrastruture at Sector 17 and Festival Ground at Temi Tea Garden, South Sikkim</t>
  </si>
  <si>
    <t>2022-23</t>
  </si>
  <si>
    <t>60.00.74</t>
  </si>
  <si>
    <t>Ropeway and Support Facilities at Bhalaydhunga Yangyang in South Sikkim - Special Central Assistance (Capital)</t>
  </si>
  <si>
    <t>60.00.75</t>
  </si>
  <si>
    <t>Development of Eco Tourism Pilgrimage Complex at Dodak in West Sikkim -Special Central Assistance (Capital)</t>
  </si>
  <si>
    <t>60.00.76</t>
  </si>
  <si>
    <t>Construction of Passenger Ropeway from Pelling to Sanghachoeling in West Sikkim - Special Central Assistance (Capital)</t>
  </si>
  <si>
    <t xml:space="preserve">Gyalshing District </t>
  </si>
  <si>
    <t xml:space="preserve">Namchi District  </t>
  </si>
  <si>
    <t>63.00.71</t>
  </si>
  <si>
    <t>Adventure Tourism</t>
  </si>
  <si>
    <t>60.00.53</t>
  </si>
  <si>
    <t>Development and Beautification of lake at Perbing</t>
  </si>
  <si>
    <t>60.00.54</t>
  </si>
  <si>
    <t>Construction of Cultural Heritage Centre at Central Pandam, East Sikkim</t>
  </si>
  <si>
    <t>60.00.55</t>
  </si>
  <si>
    <t>Repair, Renovation of Char Dham</t>
  </si>
  <si>
    <t>2023-24</t>
  </si>
  <si>
    <t>Medical Treatment</t>
  </si>
  <si>
    <t>Allowances</t>
  </si>
  <si>
    <t>Leave Travel Concession</t>
  </si>
  <si>
    <t>Domestic Travel Expenses</t>
  </si>
  <si>
    <t>Foreign Travel Expenses</t>
  </si>
  <si>
    <t>Minor Civil and Electrical Works</t>
  </si>
  <si>
    <t>Other Revenue Expenditure</t>
  </si>
  <si>
    <t>60.38.06</t>
  </si>
  <si>
    <t>60.38.07</t>
  </si>
  <si>
    <t>60.38.08</t>
  </si>
  <si>
    <t>Training Expenses</t>
  </si>
  <si>
    <t>Fuel and Lubricants</t>
  </si>
  <si>
    <t>60.38.24</t>
  </si>
  <si>
    <t>60.39.24</t>
  </si>
  <si>
    <t>60.40.24</t>
  </si>
  <si>
    <t>60.44.06</t>
  </si>
  <si>
    <t>60.44.07</t>
  </si>
  <si>
    <t>60.44.08</t>
  </si>
  <si>
    <t>60.44.09</t>
  </si>
  <si>
    <t>60.44.12</t>
  </si>
  <si>
    <t>60.44.24</t>
  </si>
  <si>
    <t>60.44.14</t>
  </si>
  <si>
    <t>Rent, Rates and Taxes for Land and Buildings</t>
  </si>
  <si>
    <t>60.44.16</t>
  </si>
  <si>
    <t>60.44.18</t>
  </si>
  <si>
    <t>60.44.21</t>
  </si>
  <si>
    <t>60.44.26</t>
  </si>
  <si>
    <t>Printing and Publications</t>
  </si>
  <si>
    <t>Rent for Others</t>
  </si>
  <si>
    <t>Materials and Supplies</t>
  </si>
  <si>
    <t>Advertising and Publicity</t>
  </si>
  <si>
    <t>60.46.06</t>
  </si>
  <si>
    <t>60.46.07</t>
  </si>
  <si>
    <t>60.46.24</t>
  </si>
  <si>
    <t>60.48.24</t>
  </si>
  <si>
    <t>62.60.49</t>
  </si>
  <si>
    <t>Grant in Aid General</t>
  </si>
  <si>
    <t>61.00.36</t>
  </si>
  <si>
    <t>Grant in Aid Salaries</t>
  </si>
  <si>
    <t>62.00.36</t>
  </si>
  <si>
    <t>00.44.24</t>
  </si>
  <si>
    <t>60.44.29</t>
  </si>
  <si>
    <t>Repair and Maintenance</t>
  </si>
  <si>
    <t>60.46.29</t>
  </si>
  <si>
    <t>60.48.29</t>
  </si>
  <si>
    <t>00.44.29</t>
  </si>
  <si>
    <t xml:space="preserve">Ropeway at Namchi </t>
  </si>
  <si>
    <t>62.00.50</t>
  </si>
  <si>
    <t>62.60.31</t>
  </si>
  <si>
    <t xml:space="preserve">Grants to STDC for Global Investors' Meet </t>
  </si>
  <si>
    <t>Explore Sikkim Trans-Himalayan Motor Rally -2022</t>
  </si>
  <si>
    <t>63.00.79</t>
  </si>
  <si>
    <t>62.00.64</t>
  </si>
  <si>
    <t>62.00.65</t>
  </si>
  <si>
    <t>62.00.66</t>
  </si>
  <si>
    <t>62.00.67</t>
  </si>
  <si>
    <t>62.00.68</t>
  </si>
  <si>
    <t>62.00.70</t>
  </si>
  <si>
    <t>62.00.71</t>
  </si>
  <si>
    <t>62.00.72</t>
  </si>
  <si>
    <t>62.00.73</t>
  </si>
  <si>
    <t>62.00.74</t>
  </si>
  <si>
    <t>62.00.75</t>
  </si>
  <si>
    <t>62.00.76</t>
  </si>
  <si>
    <t>River Front Development and Heritage Park at Legship</t>
  </si>
  <si>
    <t>Development of Fambong Lho Heritage Park at Sang</t>
  </si>
  <si>
    <t>Development of Regional Kirat Rai linguistic and Cultural Research Centre, Kirat Rai Mangkhim, Kirat Rai Manakamana at Pareng Gaon, Soreng District</t>
  </si>
  <si>
    <t>Development of Ravindra Nath Tagore Park and Cultural Centre at Megi Dara, Rinchenpong, Soreng District (Part I and II)</t>
  </si>
  <si>
    <t>Sikkim Suswastha Bhawan at Kharga, Navi Mumbai</t>
  </si>
  <si>
    <t>Maintenance of Sai Mandir at Assangthang, Namchi</t>
  </si>
  <si>
    <t>Welcome Gate at Yuksom, Gyalshing District</t>
  </si>
  <si>
    <t>Trekking Trail to KNP Gate at Yuksom</t>
  </si>
  <si>
    <t>Renovation of Tourist Cafeteria at Water Garden, Lower Martam, East Sikkim</t>
  </si>
  <si>
    <t>Construction of Walking Trail at Dodak</t>
  </si>
  <si>
    <t>60.44.19</t>
  </si>
  <si>
    <t>Digital Equipment</t>
  </si>
  <si>
    <t>Four Patron Saints</t>
  </si>
  <si>
    <t>46.50.72</t>
  </si>
  <si>
    <t>Buildings and Structures</t>
  </si>
  <si>
    <t>Gyalshing District</t>
  </si>
  <si>
    <t>Tourist Transport</t>
  </si>
  <si>
    <t>Pakyong District</t>
  </si>
  <si>
    <t>50</t>
  </si>
  <si>
    <t>Land Compensation for Pakyong Airport</t>
  </si>
  <si>
    <t>49.50.78</t>
  </si>
  <si>
    <t xml:space="preserve">Land </t>
  </si>
  <si>
    <t>Construction of Cultural Heritage Centre at Central Pandam</t>
  </si>
  <si>
    <t>49.50.72</t>
  </si>
  <si>
    <t>Namchi District</t>
  </si>
  <si>
    <t>48.50.72</t>
  </si>
  <si>
    <t>Herbal Medicine and Spiritual Healing Tourism Complex at Nandugoan</t>
  </si>
  <si>
    <t>Tourist Leisure Land and Development of Toursim Infrastruture at Sector 17 and Festival Ground at Temi Tea Garden</t>
  </si>
  <si>
    <t>48.51.72</t>
  </si>
  <si>
    <t>48.52.72</t>
  </si>
  <si>
    <t>Soreng District</t>
  </si>
  <si>
    <t>50.50.72</t>
  </si>
  <si>
    <t>Ugen Lhundup Che Gumpa at Singling, Soreng, West Sikkim</t>
  </si>
  <si>
    <t>50.51.72</t>
  </si>
  <si>
    <t>50.52.72</t>
  </si>
  <si>
    <t>46.52.72</t>
  </si>
  <si>
    <t>Gangtok District</t>
  </si>
  <si>
    <t xml:space="preserve">Development of Fambong Lho Heritage Park </t>
  </si>
  <si>
    <t>45.50.72</t>
  </si>
  <si>
    <t>50.53.72</t>
  </si>
  <si>
    <t>Development of Ravindra Nath Tagore Park and Cultural Centre at Megi Dara, Rinchenpong</t>
  </si>
  <si>
    <t>50.54.72</t>
  </si>
  <si>
    <t>48.50.78</t>
  </si>
  <si>
    <t>Land</t>
  </si>
  <si>
    <t>Development of Regional Kirat Rai Linguistic and Cultural Research Centre, Kirat Rai Manakamana at Pareng Gaon, Soreng</t>
  </si>
  <si>
    <t>64</t>
  </si>
  <si>
    <t>Tourist Fairs and Festivals</t>
  </si>
  <si>
    <t>64.00.26</t>
  </si>
  <si>
    <t>60.44.49</t>
  </si>
  <si>
    <t>Construction of Homestays</t>
  </si>
  <si>
    <t>Construction of Boating Pool at Chopta Valley in Mangan District  Sikkim (State Share of NEC)</t>
  </si>
  <si>
    <t>Repair and Rennovation of Various Assets</t>
  </si>
  <si>
    <t>44.50.72</t>
  </si>
  <si>
    <t>Eco- Tourism Pilgrimage Complex at Dodak, West Sikkim</t>
  </si>
  <si>
    <t>50.55.72</t>
  </si>
  <si>
    <t>2024-25</t>
  </si>
  <si>
    <t>I. Estimate of the amount required in the year ending 31st March, 2025 to defray the charges in respect of Tourism and Civil Aviation</t>
  </si>
  <si>
    <t>Skycycle at Tathagatsthal</t>
  </si>
  <si>
    <t>48.53.72</t>
  </si>
  <si>
    <t>Sikkim INSPIRES (Integrated Service Provision and Innovation for Rural Economies)</t>
  </si>
  <si>
    <t>Sikkim INSPIRES (Central Share)</t>
  </si>
  <si>
    <t>63.00.65</t>
  </si>
  <si>
    <t>44.51.72</t>
  </si>
  <si>
    <t>Development of Tourist Infrastructure for Kailash Mansarovar Yatra (State Share)</t>
  </si>
  <si>
    <t>Motor Vehicles</t>
  </si>
  <si>
    <t>Mangan District</t>
  </si>
  <si>
    <t>47.70.72</t>
  </si>
  <si>
    <t>Other Expenditure</t>
  </si>
  <si>
    <t>Purchase of Vehicle</t>
  </si>
  <si>
    <t>44.50.51</t>
  </si>
  <si>
    <t>51</t>
  </si>
  <si>
    <t>44.51.71</t>
  </si>
  <si>
    <t>Video Conference with TV</t>
  </si>
  <si>
    <t>Kali Darshan Yatra at Gadi (Full &amp; final)</t>
  </si>
  <si>
    <t>44.52.60</t>
  </si>
  <si>
    <t>Other Capital Expenditure</t>
  </si>
  <si>
    <t>Improvement of Walkway around Khecheperi Lake</t>
  </si>
  <si>
    <t>Infrastructural Assets</t>
  </si>
  <si>
    <t>48.54.73</t>
  </si>
  <si>
    <t>Infrastutural Assets</t>
  </si>
  <si>
    <t xml:space="preserve">Conversion of Singshore Bridge as a Glass Sky Walk Bridge, Gyalshing </t>
  </si>
  <si>
    <t>46.53.73</t>
  </si>
  <si>
    <t>Centre for Peace and Purity with allied facilities at Temi, South Sikkim</t>
  </si>
  <si>
    <t>48.55.72</t>
  </si>
  <si>
    <t>Construction of Helipad at Temi, South Sikkim</t>
  </si>
  <si>
    <t>48.56.73</t>
  </si>
  <si>
    <t>48.57.73</t>
  </si>
  <si>
    <t>Namchi Ropeway ( O&amp;M)- pending Liability</t>
  </si>
  <si>
    <t>65</t>
  </si>
  <si>
    <t>65.00.26</t>
  </si>
  <si>
    <t>Advertising &amp; Publicity</t>
  </si>
  <si>
    <t>46.54.78</t>
  </si>
  <si>
    <t>Land Acquisition for Sanga Choeling Passenger Ropeway and Dodak Eco-Tourism Pilgrimage Complex</t>
  </si>
  <si>
    <t>Completion of Asta Chiranjeevi Dham at Nagi, Namthang Rateypani Constituency</t>
  </si>
  <si>
    <t>48.58.73</t>
  </si>
  <si>
    <t>46.55.72</t>
  </si>
  <si>
    <t>Wayside Amenities at Som Pelling Dentam and Gurashey Dara, under Maneybong Dentam</t>
  </si>
  <si>
    <t>Reconstruction and Beautification of Uttaray Lake under Maneybong Dentam Constituency</t>
  </si>
  <si>
    <t>46.56.60</t>
  </si>
  <si>
    <t>Development of Okhrey Monastery under Tourism and CA Department  under Daramdin Constituency</t>
  </si>
  <si>
    <t>Buildings and Structure</t>
  </si>
  <si>
    <t>Civil Aviation</t>
  </si>
  <si>
    <t>Air Services</t>
  </si>
  <si>
    <t>Assistance to Public Sector and Other Undertakings</t>
  </si>
  <si>
    <t>Helicopter Operations</t>
  </si>
  <si>
    <t>70.00.33</t>
  </si>
  <si>
    <t>Subsidies</t>
  </si>
  <si>
    <t>Airports</t>
  </si>
  <si>
    <t>Aerodromes</t>
  </si>
  <si>
    <t>Pakyong Airport</t>
  </si>
  <si>
    <t>70.00.14</t>
  </si>
  <si>
    <t>Rent, Rates and Taxes for Land and buildings</t>
  </si>
  <si>
    <t>70.00.18</t>
  </si>
  <si>
    <t>Rent for others</t>
  </si>
  <si>
    <t>70.00.49</t>
  </si>
  <si>
    <t>C - Economic Services (g) Transport</t>
  </si>
  <si>
    <t>Information, Computer, Telecommunications (ICT) Equipments</t>
  </si>
  <si>
    <t>46.51.72</t>
  </si>
  <si>
    <t>50.56.72</t>
  </si>
  <si>
    <t xml:space="preserve">Major Restoration of Monsoon Damages at Tourism
Head Office </t>
  </si>
  <si>
    <t>Development of eco friendly tourist complex at Thangu near chopta Valley, Lachen in North Sikkim
(NEC State Share)</t>
  </si>
  <si>
    <t>Construction of Gupteshwar Dham at Kokoley,Tumin</t>
  </si>
  <si>
    <t>Skywalk at Bhaleydhunga (PM- DeVINE) 
State Share</t>
  </si>
</sst>
</file>

<file path=xl/styles.xml><?xml version="1.0" encoding="utf-8"?>
<styleSheet xmlns="http://schemas.openxmlformats.org/spreadsheetml/2006/main">
  <numFmts count="10">
    <numFmt numFmtId="43" formatCode="_ * #,##0.00_ ;_ * \-#,##0.00_ ;_ * &quot;-&quot;??_ ;_ @_ "/>
    <numFmt numFmtId="164" formatCode="00#"/>
    <numFmt numFmtId="165" formatCode="0#"/>
    <numFmt numFmtId="166" formatCode="00000#"/>
    <numFmt numFmtId="167" formatCode="00.000"/>
    <numFmt numFmtId="168" formatCode="00.00"/>
    <numFmt numFmtId="169" formatCode="##.##.##"/>
    <numFmt numFmtId="170" formatCode="##.##.#0"/>
    <numFmt numFmtId="171" formatCode="00"/>
    <numFmt numFmtId="172" formatCode="0_)"/>
  </numFmts>
  <fonts count="7">
    <font>
      <sz val="10"/>
      <name val="Arial"/>
    </font>
    <font>
      <sz val="10"/>
      <name val="Arial"/>
      <family val="2"/>
    </font>
    <font>
      <sz val="10"/>
      <name val="Courier"/>
      <family val="3"/>
    </font>
    <font>
      <sz val="10"/>
      <name val="Times New Roman"/>
      <family val="1"/>
    </font>
    <font>
      <b/>
      <sz val="10"/>
      <name val="Times New Roman"/>
      <family val="1"/>
    </font>
    <font>
      <i/>
      <sz val="10"/>
      <name val="Times New Roman"/>
      <family val="1"/>
    </font>
    <font>
      <b/>
      <i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 applyAlignment="0"/>
    <xf numFmtId="0" fontId="2" fillId="0" borderId="0" applyAlignment="0"/>
    <xf numFmtId="43" fontId="1" fillId="0" borderId="0" applyFont="0" applyFill="0" applyBorder="0" applyAlignment="0" applyProtection="0"/>
    <xf numFmtId="164" fontId="2" fillId="0" borderId="0"/>
  </cellStyleXfs>
  <cellXfs count="188">
    <xf numFmtId="0" fontId="0" fillId="0" borderId="0" xfId="0"/>
    <xf numFmtId="0" fontId="3" fillId="0" borderId="0" xfId="2" applyFont="1" applyFill="1" applyBorder="1" applyAlignment="1">
      <alignment vertical="top" wrapText="1"/>
    </xf>
    <xf numFmtId="0" fontId="4" fillId="0" borderId="0" xfId="2" applyNumberFormat="1" applyFont="1" applyFill="1" applyBorder="1" applyAlignment="1" applyProtection="1">
      <alignment horizontal="center"/>
    </xf>
    <xf numFmtId="0" fontId="4" fillId="0" borderId="0" xfId="2" applyFont="1" applyFill="1" applyBorder="1" applyAlignment="1" applyProtection="1">
      <alignment horizontal="center"/>
    </xf>
    <xf numFmtId="0" fontId="3" fillId="0" borderId="0" xfId="2" applyFont="1" applyFill="1"/>
    <xf numFmtId="0" fontId="3" fillId="0" borderId="0" xfId="2" applyFont="1" applyFill="1" applyAlignment="1">
      <alignment vertical="top" wrapText="1"/>
    </xf>
    <xf numFmtId="0" fontId="4" fillId="0" borderId="0" xfId="2" applyNumberFormat="1" applyFont="1" applyFill="1" applyAlignment="1" applyProtection="1">
      <alignment horizontal="center"/>
    </xf>
    <xf numFmtId="0" fontId="4" fillId="0" borderId="0" xfId="2" applyFont="1" applyFill="1" applyAlignment="1" applyProtection="1">
      <alignment horizontal="center"/>
    </xf>
    <xf numFmtId="0" fontId="3" fillId="0" borderId="0" xfId="2" applyNumberFormat="1" applyFont="1" applyFill="1" applyAlignment="1" applyProtection="1">
      <alignment horizontal="right"/>
    </xf>
    <xf numFmtId="0" fontId="4" fillId="0" borderId="0" xfId="2" applyNumberFormat="1" applyFont="1" applyFill="1" applyAlignment="1">
      <alignment horizontal="center"/>
    </xf>
    <xf numFmtId="0" fontId="3" fillId="0" borderId="0" xfId="2" applyFont="1" applyFill="1" applyAlignment="1" applyProtection="1">
      <alignment horizontal="left"/>
    </xf>
    <xf numFmtId="0" fontId="3" fillId="0" borderId="0" xfId="2" applyFont="1" applyFill="1" applyAlignment="1" applyProtection="1">
      <alignment horizontal="center"/>
    </xf>
    <xf numFmtId="0" fontId="3" fillId="0" borderId="0" xfId="2" applyNumberFormat="1" applyFont="1" applyFill="1" applyAlignment="1" applyProtection="1">
      <alignment horizontal="center"/>
    </xf>
    <xf numFmtId="0" fontId="3" fillId="0" borderId="0" xfId="2" applyNumberFormat="1" applyFont="1" applyFill="1"/>
    <xf numFmtId="0" fontId="4" fillId="0" borderId="0" xfId="4" applyNumberFormat="1" applyFont="1" applyFill="1" applyBorder="1" applyAlignment="1" applyProtection="1">
      <alignment horizontal="center"/>
    </xf>
    <xf numFmtId="0" fontId="4" fillId="0" borderId="0" xfId="2" applyNumberFormat="1" applyFont="1" applyFill="1" applyBorder="1" applyAlignment="1" applyProtection="1">
      <alignment horizontal="right"/>
    </xf>
    <xf numFmtId="0" fontId="5" fillId="0" borderId="1" xfId="6" applyNumberFormat="1" applyFont="1" applyFill="1" applyBorder="1" applyAlignment="1" applyProtection="1">
      <alignment horizontal="right"/>
    </xf>
    <xf numFmtId="0" fontId="3" fillId="0" borderId="0" xfId="7" applyFont="1" applyFill="1" applyProtection="1"/>
    <xf numFmtId="0" fontId="3" fillId="0" borderId="0" xfId="2" applyFont="1" applyFill="1" applyBorder="1" applyAlignment="1" applyProtection="1">
      <alignment horizontal="left" vertical="top" wrapText="1"/>
    </xf>
    <xf numFmtId="0" fontId="3" fillId="0" borderId="0" xfId="1" applyNumberFormat="1" applyFont="1" applyFill="1" applyBorder="1" applyAlignment="1">
      <alignment horizontal="right" wrapText="1"/>
    </xf>
    <xf numFmtId="0" fontId="3" fillId="0" borderId="0" xfId="2" applyFont="1" applyFill="1" applyBorder="1"/>
    <xf numFmtId="0" fontId="3" fillId="0" borderId="0" xfId="8" applyFont="1" applyFill="1"/>
    <xf numFmtId="0" fontId="3" fillId="0" borderId="0" xfId="8" applyFont="1" applyFill="1" applyBorder="1"/>
    <xf numFmtId="43" fontId="3" fillId="0" borderId="0" xfId="1" applyFont="1" applyFill="1" applyBorder="1" applyAlignment="1">
      <alignment horizontal="right"/>
    </xf>
    <xf numFmtId="0" fontId="3" fillId="0" borderId="0" xfId="2" applyNumberFormat="1" applyFont="1" applyFill="1" applyBorder="1" applyAlignment="1">
      <alignment horizontal="right"/>
    </xf>
    <xf numFmtId="0" fontId="3" fillId="0" borderId="0" xfId="2" applyNumberFormat="1" applyFont="1" applyFill="1" applyBorder="1"/>
    <xf numFmtId="0" fontId="3" fillId="0" borderId="0" xfId="1" applyNumberFormat="1" applyFont="1" applyFill="1" applyBorder="1" applyAlignment="1">
      <alignment horizontal="right"/>
    </xf>
    <xf numFmtId="0" fontId="3" fillId="0" borderId="0" xfId="7" applyFont="1" applyFill="1" applyBorder="1" applyAlignment="1" applyProtection="1">
      <alignment horizontal="left" vertical="top" wrapText="1"/>
    </xf>
    <xf numFmtId="0" fontId="3" fillId="0" borderId="1" xfId="6" applyFont="1" applyFill="1" applyBorder="1" applyAlignment="1" applyProtection="1">
      <alignment horizontal="left"/>
    </xf>
    <xf numFmtId="0" fontId="3" fillId="0" borderId="1" xfId="6" applyNumberFormat="1" applyFont="1" applyFill="1" applyBorder="1" applyProtection="1"/>
    <xf numFmtId="0" fontId="3" fillId="0" borderId="1" xfId="7" applyFont="1" applyFill="1" applyBorder="1" applyAlignment="1" applyProtection="1">
      <alignment horizontal="left" vertical="top" wrapText="1"/>
    </xf>
    <xf numFmtId="0" fontId="3" fillId="0" borderId="1" xfId="6" applyNumberFormat="1" applyFont="1" applyFill="1" applyBorder="1" applyAlignment="1" applyProtection="1">
      <alignment horizontal="right"/>
    </xf>
    <xf numFmtId="0" fontId="3" fillId="0" borderId="1" xfId="6" applyNumberFormat="1" applyFont="1" applyFill="1" applyBorder="1" applyAlignment="1" applyProtection="1">
      <alignment vertical="center" wrapText="1"/>
    </xf>
    <xf numFmtId="0" fontId="3" fillId="0" borderId="0" xfId="2" applyFont="1" applyFill="1" applyAlignment="1">
      <alignment vertical="top"/>
    </xf>
    <xf numFmtId="0" fontId="3" fillId="0" borderId="0" xfId="2" applyFont="1" applyFill="1" applyAlignment="1" applyProtection="1">
      <alignment horizontal="left" vertical="top"/>
    </xf>
    <xf numFmtId="0" fontId="3" fillId="0" borderId="0" xfId="5" applyFont="1" applyFill="1" applyBorder="1" applyAlignment="1">
      <alignment horizontal="left" vertical="top" wrapText="1"/>
    </xf>
    <xf numFmtId="0" fontId="3" fillId="0" borderId="0" xfId="2" applyFont="1" applyFill="1" applyAlignment="1">
      <alignment vertical="center"/>
    </xf>
    <xf numFmtId="0" fontId="3" fillId="0" borderId="0" xfId="8" applyFont="1" applyFill="1" applyAlignment="1">
      <alignment vertical="center"/>
    </xf>
    <xf numFmtId="0" fontId="3" fillId="0" borderId="0" xfId="2" applyFont="1" applyFill="1" applyBorder="1" applyAlignment="1">
      <alignment wrapText="1"/>
    </xf>
    <xf numFmtId="0" fontId="3" fillId="0" borderId="0" xfId="2" applyFont="1" applyFill="1" applyAlignment="1">
      <alignment wrapText="1"/>
    </xf>
    <xf numFmtId="0" fontId="3" fillId="0" borderId="0" xfId="7" applyFont="1" applyFill="1" applyBorder="1" applyAlignment="1" applyProtection="1">
      <alignment horizontal="right" wrapText="1"/>
    </xf>
    <xf numFmtId="0" fontId="3" fillId="0" borderId="1" xfId="7" applyFont="1" applyFill="1" applyBorder="1" applyAlignment="1" applyProtection="1">
      <alignment horizontal="right" wrapText="1"/>
    </xf>
    <xf numFmtId="171" fontId="3" fillId="0" borderId="0" xfId="2" applyNumberFormat="1" applyFont="1" applyFill="1" applyBorder="1" applyAlignment="1">
      <alignment wrapText="1"/>
    </xf>
    <xf numFmtId="0" fontId="3" fillId="0" borderId="0" xfId="2" applyFont="1" applyFill="1" applyAlignment="1" applyProtection="1">
      <alignment vertical="top"/>
    </xf>
    <xf numFmtId="0" fontId="3" fillId="0" borderId="2" xfId="6" applyNumberFormat="1" applyFont="1" applyFill="1" applyBorder="1" applyAlignment="1" applyProtection="1">
      <alignment horizontal="right"/>
    </xf>
    <xf numFmtId="0" fontId="4" fillId="0" borderId="0" xfId="2" applyFont="1" applyFill="1" applyAlignment="1" applyProtection="1">
      <alignment horizontal="left" vertical="top" wrapText="1"/>
    </xf>
    <xf numFmtId="0" fontId="3" fillId="0" borderId="0" xfId="2" applyNumberFormat="1" applyFont="1" applyFill="1" applyBorder="1" applyAlignment="1" applyProtection="1">
      <alignment horizontal="right"/>
    </xf>
    <xf numFmtId="0" fontId="4" fillId="0" borderId="0" xfId="2" applyFont="1" applyFill="1" applyAlignment="1">
      <alignment wrapText="1"/>
    </xf>
    <xf numFmtId="165" fontId="3" fillId="0" borderId="0" xfId="2" applyNumberFormat="1" applyFont="1" applyFill="1" applyBorder="1" applyAlignment="1">
      <alignment wrapText="1"/>
    </xf>
    <xf numFmtId="0" fontId="3" fillId="0" borderId="0" xfId="2" applyFont="1" applyFill="1" applyAlignment="1" applyProtection="1">
      <alignment horizontal="left" vertical="top" wrapText="1"/>
    </xf>
    <xf numFmtId="167" fontId="4" fillId="0" borderId="0" xfId="2" applyNumberFormat="1" applyFont="1" applyFill="1" applyBorder="1" applyAlignment="1">
      <alignment wrapText="1"/>
    </xf>
    <xf numFmtId="0" fontId="3" fillId="0" borderId="0" xfId="2" applyNumberFormat="1" applyFont="1" applyFill="1" applyAlignment="1">
      <alignment horizontal="right" wrapText="1"/>
    </xf>
    <xf numFmtId="0" fontId="3" fillId="0" borderId="0" xfId="1" applyNumberFormat="1" applyFont="1" applyFill="1" applyAlignment="1">
      <alignment horizontal="right" wrapText="1"/>
    </xf>
    <xf numFmtId="43" fontId="3" fillId="0" borderId="0" xfId="1" applyFont="1" applyFill="1" applyAlignment="1">
      <alignment horizontal="right" wrapText="1"/>
    </xf>
    <xf numFmtId="0" fontId="3" fillId="0" borderId="0" xfId="2" applyNumberFormat="1" applyFont="1" applyFill="1" applyAlignment="1" applyProtection="1">
      <alignment horizontal="right" wrapText="1"/>
    </xf>
    <xf numFmtId="166" fontId="3" fillId="0" borderId="0" xfId="2" applyNumberFormat="1" applyFont="1" applyFill="1" applyBorder="1" applyAlignment="1">
      <alignment horizontal="right" wrapText="1"/>
    </xf>
    <xf numFmtId="0" fontId="3" fillId="0" borderId="0" xfId="2" applyFont="1" applyFill="1" applyBorder="1" applyAlignment="1" applyProtection="1">
      <alignment horizontal="left" vertical="center" wrapText="1"/>
    </xf>
    <xf numFmtId="0" fontId="3" fillId="0" borderId="3" xfId="1" applyNumberFormat="1" applyFont="1" applyFill="1" applyBorder="1" applyAlignment="1">
      <alignment horizontal="right" wrapText="1"/>
    </xf>
    <xf numFmtId="43" fontId="3" fillId="0" borderId="3" xfId="1" applyFont="1" applyFill="1" applyBorder="1" applyAlignment="1">
      <alignment horizontal="right" wrapText="1"/>
    </xf>
    <xf numFmtId="0" fontId="3" fillId="0" borderId="3" xfId="2" applyNumberFormat="1" applyFont="1" applyFill="1" applyBorder="1" applyAlignment="1">
      <alignment horizontal="right" wrapText="1"/>
    </xf>
    <xf numFmtId="0" fontId="3" fillId="0" borderId="3" xfId="2" applyNumberFormat="1" applyFont="1" applyFill="1" applyBorder="1" applyAlignment="1" applyProtection="1">
      <alignment horizontal="right" wrapText="1"/>
    </xf>
    <xf numFmtId="43" fontId="3" fillId="0" borderId="0" xfId="1" applyFont="1" applyFill="1" applyBorder="1" applyAlignment="1">
      <alignment horizontal="right" wrapText="1"/>
    </xf>
    <xf numFmtId="0" fontId="3" fillId="0" borderId="0" xfId="2" applyNumberFormat="1" applyFont="1" applyFill="1" applyBorder="1" applyAlignment="1">
      <alignment horizontal="right" wrapText="1"/>
    </xf>
    <xf numFmtId="0" fontId="3" fillId="0" borderId="0" xfId="2" applyNumberFormat="1" applyFont="1" applyFill="1" applyBorder="1" applyAlignment="1" applyProtection="1">
      <alignment horizontal="right" wrapText="1"/>
    </xf>
    <xf numFmtId="0" fontId="3" fillId="0" borderId="0" xfId="1" applyNumberFormat="1" applyFont="1" applyFill="1" applyBorder="1" applyAlignment="1" applyProtection="1">
      <alignment horizontal="right" wrapText="1"/>
    </xf>
    <xf numFmtId="0" fontId="3" fillId="0" borderId="1" xfId="1" applyNumberFormat="1" applyFont="1" applyFill="1" applyBorder="1" applyAlignment="1">
      <alignment horizontal="right" wrapText="1"/>
    </xf>
    <xf numFmtId="43" fontId="3" fillId="0" borderId="1" xfId="1" applyFont="1" applyFill="1" applyBorder="1" applyAlignment="1">
      <alignment horizontal="right" wrapText="1"/>
    </xf>
    <xf numFmtId="0" fontId="3" fillId="0" borderId="1" xfId="1" applyNumberFormat="1" applyFont="1" applyFill="1" applyBorder="1" applyAlignment="1" applyProtection="1">
      <alignment horizontal="right" wrapText="1"/>
    </xf>
    <xf numFmtId="0" fontId="3" fillId="0" borderId="0" xfId="2" applyNumberFormat="1" applyFont="1" applyFill="1" applyBorder="1" applyAlignment="1">
      <alignment wrapText="1"/>
    </xf>
    <xf numFmtId="43" fontId="3" fillId="0" borderId="0" xfId="1" applyFont="1" applyFill="1" applyBorder="1" applyAlignment="1" applyProtection="1">
      <alignment horizontal="right" wrapText="1"/>
    </xf>
    <xf numFmtId="0" fontId="3" fillId="0" borderId="0" xfId="1" applyNumberFormat="1" applyFont="1" applyFill="1" applyAlignment="1" applyProtection="1">
      <alignment horizontal="right" wrapText="1"/>
    </xf>
    <xf numFmtId="43" fontId="3" fillId="0" borderId="0" xfId="1" applyFont="1" applyFill="1" applyAlignment="1" applyProtection="1">
      <alignment horizontal="right" wrapText="1"/>
    </xf>
    <xf numFmtId="43" fontId="3" fillId="0" borderId="3" xfId="1" applyFont="1" applyFill="1" applyBorder="1" applyAlignment="1" applyProtection="1">
      <alignment horizontal="right" wrapText="1"/>
    </xf>
    <xf numFmtId="0" fontId="4" fillId="0" borderId="0" xfId="2" applyFont="1" applyFill="1" applyBorder="1" applyAlignment="1" applyProtection="1">
      <alignment horizontal="left" vertical="top" wrapText="1"/>
    </xf>
    <xf numFmtId="0" fontId="3" fillId="0" borderId="3" xfId="1" applyNumberFormat="1" applyFont="1" applyFill="1" applyBorder="1" applyAlignment="1" applyProtection="1">
      <alignment horizontal="right" wrapText="1"/>
    </xf>
    <xf numFmtId="0" fontId="4" fillId="0" borderId="0" xfId="2" applyFont="1" applyFill="1" applyBorder="1" applyAlignment="1">
      <alignment wrapText="1"/>
    </xf>
    <xf numFmtId="43" fontId="3" fillId="0" borderId="1" xfId="1" applyFont="1" applyFill="1" applyBorder="1" applyAlignment="1" applyProtection="1">
      <alignment horizontal="right" wrapText="1"/>
    </xf>
    <xf numFmtId="0" fontId="3" fillId="0" borderId="1" xfId="2" applyNumberFormat="1" applyFont="1" applyFill="1" applyBorder="1" applyAlignment="1" applyProtection="1">
      <alignment horizontal="right" wrapText="1"/>
    </xf>
    <xf numFmtId="169" fontId="3" fillId="0" borderId="0" xfId="2" applyNumberFormat="1" applyFont="1" applyFill="1" applyBorder="1" applyAlignment="1">
      <alignment horizontal="right" wrapText="1"/>
    </xf>
    <xf numFmtId="49" fontId="3" fillId="0" borderId="0" xfId="2" applyNumberFormat="1" applyFont="1" applyFill="1" applyBorder="1" applyAlignment="1">
      <alignment horizontal="right" wrapText="1"/>
    </xf>
    <xf numFmtId="170" fontId="3" fillId="0" borderId="0" xfId="2" applyNumberFormat="1" applyFont="1" applyFill="1" applyBorder="1" applyAlignment="1">
      <alignment horizontal="right" wrapText="1"/>
    </xf>
    <xf numFmtId="0" fontId="3" fillId="0" borderId="2" xfId="2" applyNumberFormat="1" applyFont="1" applyFill="1" applyBorder="1" applyAlignment="1" applyProtection="1">
      <alignment horizontal="right" wrapText="1"/>
    </xf>
    <xf numFmtId="43" fontId="3" fillId="0" borderId="2" xfId="1" applyFont="1" applyFill="1" applyBorder="1" applyAlignment="1" applyProtection="1">
      <alignment horizontal="right" wrapText="1"/>
    </xf>
    <xf numFmtId="168" fontId="3" fillId="0" borderId="0" xfId="2" applyNumberFormat="1" applyFont="1" applyFill="1" applyBorder="1" applyAlignment="1">
      <alignment wrapText="1"/>
    </xf>
    <xf numFmtId="164" fontId="4" fillId="0" borderId="0" xfId="2" applyNumberFormat="1" applyFont="1" applyFill="1" applyBorder="1" applyAlignment="1">
      <alignment wrapText="1"/>
    </xf>
    <xf numFmtId="0" fontId="3" fillId="0" borderId="3" xfId="2" applyFont="1" applyFill="1" applyBorder="1" applyAlignment="1">
      <alignment vertical="top" wrapText="1"/>
    </xf>
    <xf numFmtId="0" fontId="3" fillId="0" borderId="3" xfId="2" applyFont="1" applyFill="1" applyBorder="1" applyAlignment="1">
      <alignment wrapText="1"/>
    </xf>
    <xf numFmtId="0" fontId="4" fillId="0" borderId="3" xfId="2" applyFont="1" applyFill="1" applyBorder="1" applyAlignment="1" applyProtection="1">
      <alignment horizontal="left" vertical="top" wrapText="1"/>
    </xf>
    <xf numFmtId="0" fontId="3" fillId="0" borderId="0" xfId="8" applyFont="1" applyFill="1" applyBorder="1" applyAlignment="1">
      <alignment vertical="top" wrapText="1"/>
    </xf>
    <xf numFmtId="49" fontId="3" fillId="0" borderId="0" xfId="9" applyNumberFormat="1" applyFont="1" applyFill="1" applyBorder="1" applyAlignment="1">
      <alignment horizontal="right" vertical="top" wrapText="1"/>
    </xf>
    <xf numFmtId="49" fontId="3" fillId="0" borderId="0" xfId="8" applyNumberFormat="1" applyFont="1" applyFill="1" applyBorder="1" applyAlignment="1">
      <alignment horizontal="right" vertical="top" wrapText="1"/>
    </xf>
    <xf numFmtId="0" fontId="3" fillId="0" borderId="0" xfId="8" applyFont="1" applyFill="1" applyBorder="1" applyAlignment="1">
      <alignment horizontal="right" vertical="top" wrapText="1"/>
    </xf>
    <xf numFmtId="49" fontId="3" fillId="0" borderId="0" xfId="8" applyNumberFormat="1" applyFont="1" applyFill="1" applyBorder="1" applyAlignment="1">
      <alignment horizontal="right" wrapText="1"/>
    </xf>
    <xf numFmtId="0" fontId="3" fillId="0" borderId="2" xfId="2" applyNumberFormat="1" applyFont="1" applyFill="1" applyBorder="1" applyAlignment="1">
      <alignment horizontal="right" wrapText="1"/>
    </xf>
    <xf numFmtId="0" fontId="3" fillId="0" borderId="0" xfId="3" applyFont="1" applyFill="1" applyBorder="1" applyAlignment="1" applyProtection="1">
      <alignment horizontal="left" vertical="top" wrapText="1"/>
    </xf>
    <xf numFmtId="49" fontId="3" fillId="0" borderId="0" xfId="9" applyNumberFormat="1" applyFont="1" applyFill="1" applyBorder="1" applyAlignment="1">
      <alignment horizontal="right" wrapText="1"/>
    </xf>
    <xf numFmtId="165" fontId="3" fillId="0" borderId="0" xfId="2" applyNumberFormat="1" applyFont="1" applyFill="1" applyBorder="1" applyAlignment="1">
      <alignment vertical="top" wrapText="1"/>
    </xf>
    <xf numFmtId="0" fontId="4" fillId="0" borderId="0" xfId="8" applyFont="1" applyFill="1" applyBorder="1" applyAlignment="1">
      <alignment wrapText="1"/>
    </xf>
    <xf numFmtId="0" fontId="4" fillId="0" borderId="0" xfId="8" applyFont="1" applyFill="1" applyBorder="1" applyAlignment="1" applyProtection="1">
      <alignment horizontal="left" vertical="top" wrapText="1"/>
    </xf>
    <xf numFmtId="0" fontId="3" fillId="0" borderId="0" xfId="8" applyNumberFormat="1" applyFont="1" applyFill="1" applyAlignment="1">
      <alignment horizontal="right" wrapText="1"/>
    </xf>
    <xf numFmtId="0" fontId="3" fillId="0" borderId="0" xfId="8" applyFont="1" applyFill="1" applyBorder="1" applyAlignment="1" applyProtection="1">
      <alignment horizontal="left" vertical="top" wrapText="1"/>
    </xf>
    <xf numFmtId="0" fontId="3" fillId="0" borderId="0" xfId="8" applyFont="1" applyFill="1" applyAlignment="1">
      <alignment vertical="top" wrapText="1"/>
    </xf>
    <xf numFmtId="165" fontId="3" fillId="0" borderId="0" xfId="8" applyNumberFormat="1" applyFont="1" applyFill="1" applyAlignment="1">
      <alignment wrapText="1"/>
    </xf>
    <xf numFmtId="0" fontId="3" fillId="0" borderId="0" xfId="8" applyFont="1" applyFill="1" applyAlignment="1" applyProtection="1">
      <alignment horizontal="left" vertical="top" wrapText="1"/>
    </xf>
    <xf numFmtId="0" fontId="3" fillId="0" borderId="0" xfId="8" applyFont="1" applyFill="1" applyAlignment="1" applyProtection="1">
      <alignment vertical="top" wrapText="1"/>
    </xf>
    <xf numFmtId="0" fontId="4" fillId="0" borderId="0" xfId="8" applyFont="1" applyFill="1" applyAlignment="1">
      <alignment wrapText="1"/>
    </xf>
    <xf numFmtId="0" fontId="3" fillId="0" borderId="0" xfId="7" applyFont="1" applyFill="1" applyBorder="1" applyAlignment="1" applyProtection="1">
      <alignment vertical="top"/>
    </xf>
    <xf numFmtId="0" fontId="3" fillId="0" borderId="0" xfId="5" applyFont="1" applyFill="1" applyBorder="1" applyAlignment="1">
      <alignment horizontal="right" wrapText="1"/>
    </xf>
    <xf numFmtId="0" fontId="3" fillId="0" borderId="0" xfId="2" applyFont="1" applyFill="1" applyBorder="1" applyAlignment="1">
      <alignment vertical="center" wrapText="1"/>
    </xf>
    <xf numFmtId="167" fontId="4" fillId="0" borderId="0" xfId="2" applyNumberFormat="1" applyFont="1" applyFill="1" applyBorder="1" applyAlignment="1">
      <alignment vertical="center" wrapText="1"/>
    </xf>
    <xf numFmtId="0" fontId="4" fillId="0" borderId="0" xfId="2" applyFont="1" applyFill="1" applyBorder="1" applyAlignment="1" applyProtection="1">
      <alignment horizontal="left" vertical="center" wrapText="1"/>
    </xf>
    <xf numFmtId="0" fontId="3" fillId="0" borderId="0" xfId="2" applyNumberFormat="1" applyFont="1" applyFill="1" applyAlignment="1">
      <alignment horizontal="right" vertical="center" wrapText="1"/>
    </xf>
    <xf numFmtId="49" fontId="3" fillId="0" borderId="0" xfId="2" applyNumberFormat="1" applyFont="1" applyFill="1" applyBorder="1" applyAlignment="1">
      <alignment horizontal="right" vertical="top" wrapText="1"/>
    </xf>
    <xf numFmtId="0" fontId="3" fillId="0" borderId="0" xfId="2" applyFont="1" applyFill="1" applyAlignment="1">
      <alignment horizontal="left" vertical="top" wrapText="1"/>
    </xf>
    <xf numFmtId="0" fontId="3" fillId="0" borderId="0" xfId="9" applyFont="1" applyFill="1" applyBorder="1" applyAlignment="1" applyProtection="1">
      <alignment horizontal="left" vertical="top" wrapText="1"/>
    </xf>
    <xf numFmtId="0" fontId="3" fillId="0" borderId="0" xfId="8" applyFont="1" applyFill="1" applyBorder="1" applyAlignment="1">
      <alignment vertical="center" wrapText="1"/>
    </xf>
    <xf numFmtId="49" fontId="3" fillId="0" borderId="0" xfId="2" applyNumberFormat="1" applyFont="1" applyFill="1" applyBorder="1" applyAlignment="1">
      <alignment wrapText="1"/>
    </xf>
    <xf numFmtId="49" fontId="3" fillId="0" borderId="0" xfId="2" applyNumberFormat="1" applyFont="1" applyFill="1" applyBorder="1" applyAlignment="1" applyProtection="1">
      <alignment horizontal="left" vertical="top" wrapText="1"/>
    </xf>
    <xf numFmtId="49" fontId="3" fillId="0" borderId="0" xfId="8" applyNumberFormat="1" applyFont="1" applyFill="1" applyBorder="1" applyAlignment="1">
      <alignment vertical="top" wrapText="1"/>
    </xf>
    <xf numFmtId="49" fontId="3" fillId="0" borderId="0" xfId="8" applyNumberFormat="1" applyFont="1" applyFill="1" applyBorder="1" applyAlignment="1" applyProtection="1">
      <alignment horizontal="left" vertical="top" wrapText="1"/>
    </xf>
    <xf numFmtId="0" fontId="3" fillId="0" borderId="0" xfId="5" applyFont="1" applyFill="1" applyBorder="1" applyAlignment="1">
      <alignment horizontal="left" wrapText="1"/>
    </xf>
    <xf numFmtId="0" fontId="3" fillId="0" borderId="0" xfId="5" applyFont="1" applyFill="1" applyBorder="1" applyAlignment="1">
      <alignment wrapText="1"/>
    </xf>
    <xf numFmtId="0" fontId="3" fillId="0" borderId="0" xfId="2" applyFont="1" applyFill="1" applyAlignment="1"/>
    <xf numFmtId="0" fontId="3" fillId="0" borderId="0" xfId="7" applyNumberFormat="1" applyFont="1" applyFill="1" applyBorder="1" applyAlignment="1" applyProtection="1">
      <alignment horizontal="left" vertical="top" wrapText="1"/>
    </xf>
    <xf numFmtId="49" fontId="3" fillId="0" borderId="0" xfId="7" applyNumberFormat="1" applyFont="1" applyFill="1" applyBorder="1" applyAlignment="1" applyProtection="1">
      <alignment horizontal="right" vertical="top" wrapText="1"/>
    </xf>
    <xf numFmtId="166" fontId="3" fillId="0" borderId="0" xfId="2" applyNumberFormat="1" applyFont="1" applyFill="1" applyBorder="1" applyAlignment="1">
      <alignment horizontal="right" vertical="top" wrapText="1"/>
    </xf>
    <xf numFmtId="49" fontId="3" fillId="0" borderId="0" xfId="2" applyNumberFormat="1" applyFont="1" applyFill="1" applyAlignment="1">
      <alignment horizontal="right" wrapText="1"/>
    </xf>
    <xf numFmtId="0" fontId="3" fillId="0" borderId="0" xfId="2" applyFont="1" applyFill="1" applyAlignment="1">
      <alignment horizontal="left" vertical="center" wrapText="1"/>
    </xf>
    <xf numFmtId="0" fontId="3" fillId="0" borderId="0" xfId="0" applyFont="1" applyFill="1" applyBorder="1" applyAlignment="1">
      <alignment wrapText="1"/>
    </xf>
    <xf numFmtId="0" fontId="3" fillId="0" borderId="0" xfId="8" applyFont="1" applyFill="1" applyBorder="1" applyAlignment="1">
      <alignment wrapText="1"/>
    </xf>
    <xf numFmtId="0" fontId="3" fillId="0" borderId="0" xfId="2" applyFont="1" applyFill="1" applyBorder="1" applyAlignment="1">
      <alignment horizontal="left" vertical="top" wrapText="1"/>
    </xf>
    <xf numFmtId="0" fontId="3" fillId="0" borderId="2" xfId="1" applyNumberFormat="1" applyFont="1" applyFill="1" applyBorder="1" applyAlignment="1" applyProtection="1">
      <alignment horizontal="right" wrapText="1"/>
    </xf>
    <xf numFmtId="0" fontId="3" fillId="0" borderId="1" xfId="2" applyFont="1" applyFill="1" applyBorder="1" applyAlignment="1">
      <alignment vertical="top" wrapText="1"/>
    </xf>
    <xf numFmtId="0" fontId="3" fillId="0" borderId="1" xfId="8" applyFont="1" applyFill="1" applyBorder="1" applyAlignment="1">
      <alignment vertical="top" wrapText="1"/>
    </xf>
    <xf numFmtId="165" fontId="3" fillId="0" borderId="1" xfId="2" applyNumberFormat="1" applyFont="1" applyFill="1" applyBorder="1" applyAlignment="1">
      <alignment vertical="top" wrapText="1"/>
    </xf>
    <xf numFmtId="0" fontId="3" fillId="0" borderId="0" xfId="7" applyFont="1" applyFill="1" applyBorder="1" applyProtection="1"/>
    <xf numFmtId="166" fontId="3" fillId="0" borderId="1" xfId="2" applyNumberFormat="1" applyFont="1" applyFill="1" applyBorder="1" applyAlignment="1">
      <alignment horizontal="right" wrapText="1"/>
    </xf>
    <xf numFmtId="0" fontId="3" fillId="0" borderId="1" xfId="2" applyFont="1" applyFill="1" applyBorder="1"/>
    <xf numFmtId="0" fontId="3" fillId="0" borderId="1" xfId="8" applyFont="1" applyFill="1" applyBorder="1"/>
    <xf numFmtId="0" fontId="3" fillId="0" borderId="2" xfId="7" applyFont="1" applyFill="1" applyBorder="1" applyAlignment="1" applyProtection="1">
      <alignment horizontal="center" vertical="center" wrapText="1"/>
    </xf>
    <xf numFmtId="0" fontId="3" fillId="0" borderId="0" xfId="6" applyFont="1" applyFill="1" applyBorder="1" applyAlignment="1" applyProtection="1">
      <alignment horizontal="center" vertical="center"/>
    </xf>
    <xf numFmtId="43" fontId="3" fillId="0" borderId="2" xfId="1" applyFont="1" applyFill="1" applyBorder="1" applyAlignment="1">
      <alignment horizontal="right" wrapText="1"/>
    </xf>
    <xf numFmtId="0" fontId="3" fillId="0" borderId="0" xfId="9" applyFont="1" applyFill="1" applyBorder="1" applyAlignment="1">
      <alignment horizontal="center" vertical="top" wrapText="1"/>
    </xf>
    <xf numFmtId="0" fontId="3" fillId="0" borderId="0" xfId="9" applyFont="1" applyFill="1" applyBorder="1" applyAlignment="1">
      <alignment vertical="top" wrapText="1"/>
    </xf>
    <xf numFmtId="43" fontId="3" fillId="0" borderId="0" xfId="10" applyFont="1" applyFill="1" applyAlignment="1">
      <alignment horizontal="right" wrapText="1"/>
    </xf>
    <xf numFmtId="0" fontId="3" fillId="0" borderId="0" xfId="9" applyFont="1" applyFill="1" applyBorder="1" applyAlignment="1"/>
    <xf numFmtId="172" fontId="3" fillId="0" borderId="0" xfId="11" applyNumberFormat="1" applyFont="1" applyFill="1" applyAlignment="1" applyProtection="1">
      <alignment horizontal="left" vertical="top" wrapText="1"/>
    </xf>
    <xf numFmtId="43" fontId="3" fillId="0" borderId="3" xfId="2" applyNumberFormat="1" applyFont="1" applyFill="1" applyBorder="1" applyAlignment="1">
      <alignment horizontal="right" wrapText="1"/>
    </xf>
    <xf numFmtId="0" fontId="3" fillId="0" borderId="2" xfId="1" applyNumberFormat="1" applyFont="1" applyFill="1" applyBorder="1" applyAlignment="1">
      <alignment horizontal="right" wrapText="1"/>
    </xf>
    <xf numFmtId="49" fontId="3" fillId="0" borderId="0" xfId="2" applyNumberFormat="1" applyFont="1" applyFill="1" applyBorder="1" applyAlignment="1">
      <alignment horizontal="right" vertical="center" wrapText="1"/>
    </xf>
    <xf numFmtId="167" fontId="4" fillId="0" borderId="0" xfId="2" applyNumberFormat="1" applyFont="1" applyFill="1" applyBorder="1" applyAlignment="1">
      <alignment vertical="top" wrapText="1"/>
    </xf>
    <xf numFmtId="43" fontId="3" fillId="0" borderId="3" xfId="2" applyNumberFormat="1" applyFont="1" applyFill="1" applyBorder="1" applyAlignment="1" applyProtection="1">
      <alignment horizontal="right" wrapText="1"/>
    </xf>
    <xf numFmtId="43" fontId="3" fillId="0" borderId="2" xfId="2" applyNumberFormat="1" applyFont="1" applyFill="1" applyBorder="1" applyAlignment="1" applyProtection="1">
      <alignment horizontal="right" wrapText="1"/>
    </xf>
    <xf numFmtId="0" fontId="3" fillId="0" borderId="2" xfId="6" applyNumberFormat="1" applyFont="1" applyFill="1" applyBorder="1" applyAlignment="1" applyProtection="1">
      <alignment horizontal="right" wrapText="1"/>
    </xf>
    <xf numFmtId="0" fontId="3" fillId="0" borderId="1" xfId="2" applyFont="1" applyFill="1" applyBorder="1" applyAlignment="1">
      <alignment wrapText="1"/>
    </xf>
    <xf numFmtId="0" fontId="3" fillId="0" borderId="1" xfId="2" applyFont="1" applyFill="1" applyBorder="1" applyAlignment="1" applyProtection="1">
      <alignment horizontal="left" vertical="top" wrapText="1"/>
    </xf>
    <xf numFmtId="0" fontId="3" fillId="0" borderId="1" xfId="2" applyNumberFormat="1" applyFont="1" applyFill="1" applyBorder="1" applyAlignment="1">
      <alignment horizontal="right" wrapText="1"/>
    </xf>
    <xf numFmtId="165" fontId="3" fillId="0" borderId="1" xfId="2" applyNumberFormat="1" applyFont="1" applyFill="1" applyBorder="1" applyAlignment="1">
      <alignment wrapText="1"/>
    </xf>
    <xf numFmtId="49" fontId="3" fillId="0" borderId="1" xfId="2" applyNumberFormat="1" applyFont="1" applyFill="1" applyBorder="1" applyAlignment="1">
      <alignment horizontal="right" vertical="top" wrapText="1"/>
    </xf>
    <xf numFmtId="0" fontId="3" fillId="0" borderId="1" xfId="2" applyFont="1" applyFill="1" applyBorder="1" applyAlignment="1">
      <alignment horizontal="left" vertical="top" wrapText="1"/>
    </xf>
    <xf numFmtId="43" fontId="3" fillId="0" borderId="0" xfId="1" applyFont="1" applyFill="1" applyBorder="1" applyAlignment="1">
      <alignment horizontal="right" vertical="top" wrapText="1"/>
    </xf>
    <xf numFmtId="0" fontId="3" fillId="0" borderId="0" xfId="8" applyFont="1" applyFill="1" applyAlignment="1">
      <alignment vertical="top"/>
    </xf>
    <xf numFmtId="0" fontId="3" fillId="0" borderId="0" xfId="8" applyFont="1" applyFill="1" applyBorder="1" applyAlignment="1" applyProtection="1">
      <alignment vertical="top" wrapText="1"/>
    </xf>
    <xf numFmtId="0" fontId="4" fillId="0" borderId="0" xfId="2" applyFont="1" applyFill="1" applyAlignment="1">
      <alignment horizontal="center"/>
    </xf>
    <xf numFmtId="0" fontId="3" fillId="0" borderId="0" xfId="6" applyFont="1" applyFill="1" applyBorder="1" applyAlignment="1" applyProtection="1"/>
    <xf numFmtId="0" fontId="1" fillId="0" borderId="0" xfId="0" applyFont="1" applyFill="1" applyAlignment="1"/>
    <xf numFmtId="0" fontId="3" fillId="0" borderId="0" xfId="6" applyNumberFormat="1" applyFont="1" applyFill="1" applyBorder="1" applyAlignment="1" applyProtection="1">
      <alignment horizontal="right" vertical="center"/>
    </xf>
    <xf numFmtId="0" fontId="3" fillId="0" borderId="0" xfId="2" applyNumberFormat="1" applyFont="1" applyFill="1" applyBorder="1" applyAlignment="1"/>
    <xf numFmtId="0" fontId="3" fillId="0" borderId="0" xfId="1" applyNumberFormat="1" applyFont="1" applyFill="1" applyBorder="1" applyAlignment="1">
      <alignment horizontal="right" vertical="top" wrapText="1"/>
    </xf>
    <xf numFmtId="0" fontId="3" fillId="0" borderId="1" xfId="2" applyNumberFormat="1" applyFont="1" applyFill="1" applyBorder="1" applyAlignment="1">
      <alignment horizontal="right" vertical="center" wrapText="1"/>
    </xf>
    <xf numFmtId="0" fontId="3" fillId="0" borderId="3" xfId="8" applyNumberFormat="1" applyFont="1" applyFill="1" applyBorder="1" applyAlignment="1" applyProtection="1">
      <alignment horizontal="right" wrapText="1"/>
    </xf>
    <xf numFmtId="0" fontId="3" fillId="0" borderId="1" xfId="8" applyNumberFormat="1" applyFont="1" applyFill="1" applyBorder="1" applyAlignment="1" applyProtection="1">
      <alignment horizontal="right" wrapText="1"/>
    </xf>
    <xf numFmtId="0" fontId="3" fillId="0" borderId="0" xfId="2" applyNumberFormat="1" applyFont="1" applyFill="1" applyAlignment="1"/>
    <xf numFmtId="0" fontId="6" fillId="0" borderId="0" xfId="2" applyNumberFormat="1" applyFont="1" applyFill="1" applyBorder="1" applyAlignment="1">
      <alignment horizontal="right" wrapText="1"/>
    </xf>
    <xf numFmtId="0" fontId="4" fillId="0" borderId="0" xfId="2" applyFont="1" applyFill="1" applyBorder="1" applyAlignment="1">
      <alignment vertical="top" wrapText="1"/>
    </xf>
    <xf numFmtId="0" fontId="4" fillId="0" borderId="0" xfId="2" applyNumberFormat="1" applyFont="1" applyFill="1" applyBorder="1" applyAlignment="1">
      <alignment horizontal="right"/>
    </xf>
    <xf numFmtId="0" fontId="4" fillId="0" borderId="0" xfId="2" applyNumberFormat="1" applyFont="1" applyFill="1" applyBorder="1"/>
    <xf numFmtId="0" fontId="4" fillId="0" borderId="0" xfId="2" applyFont="1" applyFill="1"/>
    <xf numFmtId="49" fontId="4" fillId="0" borderId="0" xfId="2" applyNumberFormat="1" applyFont="1" applyFill="1" applyBorder="1" applyAlignment="1">
      <alignment horizontal="right"/>
    </xf>
    <xf numFmtId="49" fontId="3" fillId="0" borderId="0" xfId="2" applyNumberFormat="1" applyFont="1" applyFill="1" applyBorder="1" applyAlignment="1">
      <alignment horizontal="right"/>
    </xf>
    <xf numFmtId="43" fontId="3" fillId="0" borderId="0" xfId="1" applyFont="1" applyFill="1" applyBorder="1" applyAlignment="1" applyProtection="1">
      <alignment horizontal="right" vertical="top" wrapText="1"/>
    </xf>
    <xf numFmtId="49" fontId="3" fillId="0" borderId="1" xfId="2" applyNumberFormat="1" applyFont="1" applyFill="1" applyBorder="1" applyAlignment="1">
      <alignment horizontal="right" wrapText="1"/>
    </xf>
    <xf numFmtId="49" fontId="3" fillId="0" borderId="1" xfId="2" applyNumberFormat="1" applyFont="1" applyFill="1" applyBorder="1" applyAlignment="1" applyProtection="1">
      <alignment horizontal="left" vertical="top" wrapText="1"/>
    </xf>
    <xf numFmtId="0" fontId="3" fillId="0" borderId="2" xfId="6" applyNumberFormat="1" applyFont="1" applyFill="1" applyBorder="1" applyAlignment="1" applyProtection="1">
      <alignment horizontal="right" wrapText="1"/>
    </xf>
    <xf numFmtId="49" fontId="3" fillId="0" borderId="0" xfId="6" applyNumberFormat="1" applyFont="1" applyFill="1" applyBorder="1" applyAlignment="1" applyProtection="1">
      <alignment horizontal="right" vertical="center"/>
    </xf>
    <xf numFmtId="0" fontId="3" fillId="0" borderId="0" xfId="2" applyFont="1" applyFill="1" applyBorder="1" applyAlignment="1">
      <alignment vertical="top"/>
    </xf>
    <xf numFmtId="0" fontId="3" fillId="0" borderId="0" xfId="0" applyFont="1" applyFill="1" applyBorder="1" applyAlignment="1">
      <alignment horizontal="left" vertical="top" wrapText="1"/>
    </xf>
    <xf numFmtId="0" fontId="3" fillId="0" borderId="0" xfId="2" applyFont="1" applyFill="1" applyAlignment="1" applyProtection="1">
      <alignment horizontal="left" vertical="center" wrapText="1"/>
    </xf>
  </cellXfs>
  <cellStyles count="12">
    <cellStyle name="Comma" xfId="1" builtinId="3"/>
    <cellStyle name="Comma 10" xfId="10"/>
    <cellStyle name="Normal" xfId="0" builtinId="0"/>
    <cellStyle name="Normal_budget 2004-05_2.6.04" xfId="2"/>
    <cellStyle name="Normal_budget 2004-05_2.6.04_Dem40 2" xfId="3"/>
    <cellStyle name="Normal_BUDGET FOR  03-04" xfId="4"/>
    <cellStyle name="Normal_BUDGET FOR  03-04..." xfId="5"/>
    <cellStyle name="Normal_BUDGET-2000" xfId="6"/>
    <cellStyle name="Normal_budgetDocNIC02-03" xfId="7"/>
    <cellStyle name="Normal_DEMAND17" xfId="8"/>
    <cellStyle name="Normal_DEMAND17 2" xfId="9"/>
    <cellStyle name="Normal_DEMAND51" xfId="11"/>
  </cellStyles>
  <dxfs count="0"/>
  <tableStyles count="0" defaultTableStyle="TableStyleMedium9" defaultPivotStyle="PivotStyleLight16"/>
  <colors>
    <mruColors>
      <color rgb="FFFF0066"/>
      <color rgb="FFFFCCFF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syncVertical="1" syncRef="A58" transitionEvaluation="1" transitionEntry="1" codeName="Sheet1">
    <tabColor rgb="FFC00000"/>
  </sheetPr>
  <dimension ref="A1:G415"/>
  <sheetViews>
    <sheetView tabSelected="1" view="pageBreakPreview" topLeftCell="A58" zoomScale="120" zoomScaleNormal="145" zoomScaleSheetLayoutView="120" workbookViewId="0">
      <selection activeCell="L83" sqref="L83"/>
    </sheetView>
  </sheetViews>
  <sheetFormatPr defaultColWidth="8.85546875" defaultRowHeight="12.75"/>
  <cols>
    <col min="1" max="1" width="5.7109375" style="5" customWidth="1"/>
    <col min="2" max="2" width="9.28515625" style="39" customWidth="1"/>
    <col min="3" max="3" width="41.7109375" style="33" customWidth="1"/>
    <col min="4" max="4" width="10.7109375" style="13" customWidth="1"/>
    <col min="5" max="5" width="10.7109375" style="4" customWidth="1"/>
    <col min="6" max="6" width="10.7109375" style="13" customWidth="1"/>
    <col min="7" max="7" width="10.7109375" style="4" customWidth="1"/>
    <col min="8" max="16384" width="8.85546875" style="4"/>
  </cols>
  <sheetData>
    <row r="1" spans="1:7">
      <c r="A1" s="1"/>
      <c r="B1" s="38"/>
      <c r="C1" s="2"/>
      <c r="D1" s="2" t="s">
        <v>46</v>
      </c>
      <c r="E1" s="3"/>
      <c r="F1" s="2"/>
      <c r="G1" s="3"/>
    </row>
    <row r="2" spans="1:7">
      <c r="A2" s="1"/>
      <c r="B2" s="38"/>
      <c r="C2" s="2"/>
      <c r="D2" s="2" t="s">
        <v>63</v>
      </c>
      <c r="E2" s="3"/>
      <c r="F2" s="2"/>
      <c r="G2" s="3"/>
    </row>
    <row r="3" spans="1:7">
      <c r="C3" s="6"/>
      <c r="D3" s="6"/>
      <c r="E3" s="7"/>
      <c r="F3" s="6"/>
      <c r="G3" s="7"/>
    </row>
    <row r="4" spans="1:7">
      <c r="C4" s="8" t="s">
        <v>297</v>
      </c>
      <c r="D4" s="6">
        <v>3053</v>
      </c>
      <c r="E4" s="34" t="s">
        <v>283</v>
      </c>
      <c r="F4" s="6"/>
      <c r="G4" s="7"/>
    </row>
    <row r="5" spans="1:7">
      <c r="C5" s="8" t="s">
        <v>53</v>
      </c>
      <c r="D5" s="9">
        <v>3452</v>
      </c>
      <c r="E5" s="10" t="s">
        <v>0</v>
      </c>
      <c r="F5" s="12"/>
      <c r="G5" s="11"/>
    </row>
    <row r="6" spans="1:7">
      <c r="C6" s="8" t="s">
        <v>54</v>
      </c>
      <c r="F6" s="12"/>
      <c r="G6" s="11"/>
    </row>
    <row r="7" spans="1:7">
      <c r="C7" s="8" t="s">
        <v>55</v>
      </c>
      <c r="D7" s="9">
        <v>5452</v>
      </c>
      <c r="E7" s="10" t="s">
        <v>1</v>
      </c>
      <c r="F7" s="12"/>
      <c r="G7" s="11"/>
    </row>
    <row r="8" spans="1:7">
      <c r="C8" s="8"/>
      <c r="D8" s="9"/>
      <c r="E8" s="10"/>
      <c r="F8" s="12"/>
      <c r="G8" s="11"/>
    </row>
    <row r="9" spans="1:7">
      <c r="A9" s="187" t="s">
        <v>238</v>
      </c>
      <c r="B9" s="187"/>
      <c r="C9" s="187"/>
      <c r="D9" s="187"/>
      <c r="E9" s="187"/>
      <c r="F9" s="187"/>
      <c r="G9" s="187"/>
    </row>
    <row r="10" spans="1:7">
      <c r="A10" s="33"/>
      <c r="C10" s="13"/>
      <c r="D10" s="14" t="s">
        <v>50</v>
      </c>
      <c r="E10" s="14" t="s">
        <v>51</v>
      </c>
      <c r="F10" s="14" t="s">
        <v>4</v>
      </c>
      <c r="G10" s="13"/>
    </row>
    <row r="11" spans="1:7">
      <c r="A11" s="33"/>
      <c r="C11" s="15" t="s">
        <v>2</v>
      </c>
      <c r="D11" s="9">
        <f>G176</f>
        <v>676605</v>
      </c>
      <c r="E11" s="2">
        <f>G385</f>
        <v>852866</v>
      </c>
      <c r="F11" s="163">
        <f>SUM(D11:E11)</f>
        <v>1529471</v>
      </c>
      <c r="G11" s="13"/>
    </row>
    <row r="12" spans="1:7">
      <c r="A12" s="33"/>
      <c r="D12" s="15"/>
      <c r="E12" s="2"/>
      <c r="G12" s="13"/>
    </row>
    <row r="13" spans="1:7">
      <c r="A13" s="43" t="s">
        <v>49</v>
      </c>
      <c r="C13" s="34"/>
      <c r="E13" s="13"/>
      <c r="G13" s="13"/>
    </row>
    <row r="14" spans="1:7">
      <c r="A14" s="27"/>
      <c r="B14" s="40"/>
      <c r="C14" s="28"/>
      <c r="D14" s="29"/>
      <c r="E14" s="29"/>
      <c r="F14" s="29"/>
      <c r="G14" s="16" t="s">
        <v>68</v>
      </c>
    </row>
    <row r="15" spans="1:7" s="17" customFormat="1" ht="25.5">
      <c r="A15" s="139"/>
      <c r="B15" s="139"/>
      <c r="C15" s="140"/>
      <c r="D15" s="44" t="s">
        <v>82</v>
      </c>
      <c r="E15" s="153" t="s">
        <v>83</v>
      </c>
      <c r="F15" s="153" t="s">
        <v>84</v>
      </c>
      <c r="G15" s="183" t="s">
        <v>83</v>
      </c>
    </row>
    <row r="16" spans="1:7" s="135" customFormat="1">
      <c r="A16" s="27"/>
      <c r="B16" s="164" t="s">
        <v>3</v>
      </c>
      <c r="C16" s="165"/>
      <c r="D16" s="166" t="s">
        <v>100</v>
      </c>
      <c r="E16" s="166" t="s">
        <v>117</v>
      </c>
      <c r="F16" s="166" t="s">
        <v>117</v>
      </c>
      <c r="G16" s="184" t="s">
        <v>237</v>
      </c>
    </row>
    <row r="17" spans="1:7" s="17" customFormat="1">
      <c r="A17" s="30"/>
      <c r="B17" s="41"/>
      <c r="C17" s="28"/>
      <c r="D17" s="31"/>
      <c r="E17" s="31"/>
      <c r="F17" s="31"/>
      <c r="G17" s="32"/>
    </row>
    <row r="18" spans="1:7">
      <c r="C18" s="45" t="s">
        <v>5</v>
      </c>
      <c r="D18" s="46"/>
      <c r="E18" s="46"/>
      <c r="F18" s="46"/>
      <c r="G18" s="46"/>
    </row>
    <row r="19" spans="1:7">
      <c r="A19" s="5" t="s">
        <v>6</v>
      </c>
      <c r="B19" s="47">
        <v>3053</v>
      </c>
      <c r="C19" s="45" t="s">
        <v>283</v>
      </c>
      <c r="E19" s="13"/>
      <c r="G19" s="13"/>
    </row>
    <row r="20" spans="1:7">
      <c r="A20" s="1"/>
      <c r="B20" s="96">
        <v>1</v>
      </c>
      <c r="C20" s="49" t="s">
        <v>284</v>
      </c>
      <c r="E20" s="13"/>
      <c r="G20" s="13"/>
    </row>
    <row r="21" spans="1:7" ht="15" customHeight="1">
      <c r="A21" s="1"/>
      <c r="B21" s="150">
        <v>1.19</v>
      </c>
      <c r="C21" s="45" t="s">
        <v>285</v>
      </c>
      <c r="E21" s="13"/>
      <c r="G21" s="13"/>
    </row>
    <row r="22" spans="1:7" ht="14.1" customHeight="1">
      <c r="A22" s="1"/>
      <c r="B22" s="1">
        <v>70</v>
      </c>
      <c r="C22" s="18" t="s">
        <v>286</v>
      </c>
      <c r="E22" s="13"/>
      <c r="G22" s="13"/>
    </row>
    <row r="23" spans="1:7" ht="14.1" customHeight="1">
      <c r="A23" s="1"/>
      <c r="B23" s="124" t="s">
        <v>287</v>
      </c>
      <c r="C23" s="18" t="s">
        <v>288</v>
      </c>
      <c r="D23" s="53">
        <v>0</v>
      </c>
      <c r="E23" s="53">
        <v>0</v>
      </c>
      <c r="F23" s="53">
        <v>0</v>
      </c>
      <c r="G23" s="64">
        <v>1</v>
      </c>
    </row>
    <row r="24" spans="1:7" ht="14.1" customHeight="1">
      <c r="A24" s="5" t="s">
        <v>4</v>
      </c>
      <c r="B24" s="1">
        <v>70</v>
      </c>
      <c r="C24" s="18" t="s">
        <v>286</v>
      </c>
      <c r="D24" s="151">
        <f>D23</f>
        <v>0</v>
      </c>
      <c r="E24" s="151">
        <f t="shared" ref="E24:F26" si="0">E23</f>
        <v>0</v>
      </c>
      <c r="F24" s="151">
        <f t="shared" si="0"/>
        <v>0</v>
      </c>
      <c r="G24" s="60">
        <v>1</v>
      </c>
    </row>
    <row r="25" spans="1:7" ht="15" customHeight="1">
      <c r="A25" s="5" t="s">
        <v>4</v>
      </c>
      <c r="B25" s="150">
        <v>1.19</v>
      </c>
      <c r="C25" s="45" t="s">
        <v>285</v>
      </c>
      <c r="D25" s="151">
        <f>D24</f>
        <v>0</v>
      </c>
      <c r="E25" s="151">
        <f t="shared" si="0"/>
        <v>0</v>
      </c>
      <c r="F25" s="151">
        <f t="shared" si="0"/>
        <v>0</v>
      </c>
      <c r="G25" s="60">
        <v>1</v>
      </c>
    </row>
    <row r="26" spans="1:7">
      <c r="A26" s="5" t="s">
        <v>4</v>
      </c>
      <c r="B26" s="96">
        <v>1</v>
      </c>
      <c r="C26" s="49" t="s">
        <v>284</v>
      </c>
      <c r="D26" s="151">
        <f>D25</f>
        <v>0</v>
      </c>
      <c r="E26" s="151">
        <f t="shared" si="0"/>
        <v>0</v>
      </c>
      <c r="F26" s="151">
        <f t="shared" si="0"/>
        <v>0</v>
      </c>
      <c r="G26" s="60">
        <v>1</v>
      </c>
    </row>
    <row r="27" spans="1:7">
      <c r="B27" s="48"/>
      <c r="C27" s="49"/>
      <c r="D27" s="152"/>
      <c r="E27" s="152"/>
      <c r="F27" s="152"/>
      <c r="G27" s="81"/>
    </row>
    <row r="28" spans="1:7" ht="14.1" customHeight="1">
      <c r="A28" s="1"/>
      <c r="B28" s="48">
        <v>2</v>
      </c>
      <c r="C28" s="49" t="s">
        <v>289</v>
      </c>
      <c r="E28" s="13"/>
      <c r="G28" s="13"/>
    </row>
    <row r="29" spans="1:7" ht="14.1" customHeight="1">
      <c r="A29" s="1"/>
      <c r="B29" s="150">
        <v>2.1019999999999999</v>
      </c>
      <c r="C29" s="45" t="s">
        <v>290</v>
      </c>
      <c r="E29" s="13"/>
      <c r="G29" s="13"/>
    </row>
    <row r="30" spans="1:7" ht="14.1" customHeight="1">
      <c r="A30" s="1"/>
      <c r="B30" s="38">
        <v>70</v>
      </c>
      <c r="C30" s="18" t="s">
        <v>291</v>
      </c>
      <c r="E30" s="13"/>
      <c r="G30" s="13"/>
    </row>
    <row r="31" spans="1:7" ht="14.1" customHeight="1">
      <c r="A31" s="1"/>
      <c r="B31" s="124" t="s">
        <v>292</v>
      </c>
      <c r="C31" s="18" t="s">
        <v>293</v>
      </c>
      <c r="D31" s="53">
        <v>0</v>
      </c>
      <c r="E31" s="53">
        <v>0</v>
      </c>
      <c r="F31" s="53">
        <v>0</v>
      </c>
      <c r="G31" s="64">
        <v>1</v>
      </c>
    </row>
    <row r="32" spans="1:7" ht="14.1" customHeight="1">
      <c r="A32" s="1"/>
      <c r="B32" s="124" t="s">
        <v>294</v>
      </c>
      <c r="C32" s="18" t="s">
        <v>295</v>
      </c>
      <c r="D32" s="53">
        <v>0</v>
      </c>
      <c r="E32" s="53">
        <v>0</v>
      </c>
      <c r="F32" s="53">
        <v>0</v>
      </c>
      <c r="G32" s="64">
        <v>1</v>
      </c>
    </row>
    <row r="33" spans="1:7" ht="14.1" customHeight="1">
      <c r="A33" s="1"/>
      <c r="B33" s="124" t="s">
        <v>296</v>
      </c>
      <c r="C33" s="18" t="s">
        <v>124</v>
      </c>
      <c r="D33" s="53">
        <v>0</v>
      </c>
      <c r="E33" s="53">
        <v>0</v>
      </c>
      <c r="F33" s="53">
        <v>0</v>
      </c>
      <c r="G33" s="64">
        <v>1</v>
      </c>
    </row>
    <row r="34" spans="1:7" ht="14.1" customHeight="1">
      <c r="A34" s="5" t="s">
        <v>4</v>
      </c>
      <c r="B34" s="38">
        <v>70</v>
      </c>
      <c r="C34" s="18" t="s">
        <v>286</v>
      </c>
      <c r="D34" s="151">
        <f>SUM(D31:D33)</f>
        <v>0</v>
      </c>
      <c r="E34" s="151">
        <f t="shared" ref="E34:F34" si="1">SUM(E31:E33)</f>
        <v>0</v>
      </c>
      <c r="F34" s="151">
        <f t="shared" si="1"/>
        <v>0</v>
      </c>
      <c r="G34" s="60">
        <v>3</v>
      </c>
    </row>
    <row r="35" spans="1:7" ht="14.1" customHeight="1">
      <c r="A35" s="5" t="s">
        <v>4</v>
      </c>
      <c r="B35" s="150">
        <v>2.1019999999999999</v>
      </c>
      <c r="C35" s="45" t="s">
        <v>290</v>
      </c>
      <c r="D35" s="151">
        <f>D34</f>
        <v>0</v>
      </c>
      <c r="E35" s="151">
        <f t="shared" ref="E35:E36" si="2">E34</f>
        <v>0</v>
      </c>
      <c r="F35" s="151">
        <f t="shared" ref="F35:F36" si="3">F34</f>
        <v>0</v>
      </c>
      <c r="G35" s="60">
        <v>3</v>
      </c>
    </row>
    <row r="36" spans="1:7" ht="14.1" customHeight="1">
      <c r="A36" s="5" t="s">
        <v>4</v>
      </c>
      <c r="B36" s="48">
        <v>2</v>
      </c>
      <c r="C36" s="49" t="s">
        <v>289</v>
      </c>
      <c r="D36" s="151">
        <f>D35</f>
        <v>0</v>
      </c>
      <c r="E36" s="151">
        <f t="shared" si="2"/>
        <v>0</v>
      </c>
      <c r="F36" s="151">
        <f t="shared" si="3"/>
        <v>0</v>
      </c>
      <c r="G36" s="60">
        <v>3</v>
      </c>
    </row>
    <row r="37" spans="1:7" ht="14.1" customHeight="1">
      <c r="A37" s="5" t="s">
        <v>4</v>
      </c>
      <c r="B37" s="47">
        <v>3053</v>
      </c>
      <c r="C37" s="45" t="s">
        <v>283</v>
      </c>
      <c r="D37" s="151">
        <f>D26+D36</f>
        <v>0</v>
      </c>
      <c r="E37" s="151">
        <f t="shared" ref="E37:F37" si="4">E26+E36</f>
        <v>0</v>
      </c>
      <c r="F37" s="151">
        <f t="shared" si="4"/>
        <v>0</v>
      </c>
      <c r="G37" s="60">
        <v>4</v>
      </c>
    </row>
    <row r="38" spans="1:7">
      <c r="C38" s="45"/>
      <c r="D38" s="46"/>
      <c r="E38" s="46"/>
      <c r="F38" s="46"/>
      <c r="G38" s="46"/>
    </row>
    <row r="39" spans="1:7" ht="14.45" customHeight="1">
      <c r="A39" s="5" t="s">
        <v>6</v>
      </c>
      <c r="B39" s="47">
        <v>3452</v>
      </c>
      <c r="C39" s="45" t="s">
        <v>0</v>
      </c>
      <c r="E39" s="13"/>
      <c r="G39" s="13"/>
    </row>
    <row r="40" spans="1:7" ht="14.45" customHeight="1">
      <c r="A40" s="1"/>
      <c r="B40" s="48">
        <v>1</v>
      </c>
      <c r="C40" s="49" t="s">
        <v>7</v>
      </c>
      <c r="E40" s="13"/>
      <c r="G40" s="13"/>
    </row>
    <row r="41" spans="1:7" ht="14.45" customHeight="1">
      <c r="A41" s="1"/>
      <c r="B41" s="50">
        <v>1.101</v>
      </c>
      <c r="C41" s="45" t="s">
        <v>8</v>
      </c>
      <c r="E41" s="13"/>
      <c r="G41" s="13"/>
    </row>
    <row r="42" spans="1:7" ht="14.45" customHeight="1">
      <c r="A42" s="1"/>
      <c r="B42" s="38">
        <v>60</v>
      </c>
      <c r="C42" s="18" t="s">
        <v>9</v>
      </c>
      <c r="E42" s="13"/>
      <c r="G42" s="13"/>
    </row>
    <row r="43" spans="1:7" ht="14.45" customHeight="1">
      <c r="A43" s="1"/>
      <c r="B43" s="38">
        <v>38</v>
      </c>
      <c r="C43" s="18" t="s">
        <v>18</v>
      </c>
      <c r="D43" s="51"/>
      <c r="E43" s="51"/>
      <c r="F43" s="51"/>
      <c r="G43" s="54"/>
    </row>
    <row r="44" spans="1:7" ht="14.45" customHeight="1">
      <c r="A44" s="1"/>
      <c r="B44" s="55" t="s">
        <v>19</v>
      </c>
      <c r="C44" s="56" t="s">
        <v>12</v>
      </c>
      <c r="D44" s="52">
        <v>5758</v>
      </c>
      <c r="E44" s="52">
        <v>9416</v>
      </c>
      <c r="F44" s="52">
        <v>9416</v>
      </c>
      <c r="G44" s="54">
        <v>5906</v>
      </c>
    </row>
    <row r="45" spans="1:7" s="17" customFormat="1" ht="14.45" customHeight="1">
      <c r="A45" s="123"/>
      <c r="B45" s="124" t="s">
        <v>125</v>
      </c>
      <c r="C45" s="123" t="s">
        <v>118</v>
      </c>
      <c r="D45" s="69">
        <v>0</v>
      </c>
      <c r="E45" s="64">
        <v>1</v>
      </c>
      <c r="F45" s="64">
        <v>1</v>
      </c>
      <c r="G45" s="64">
        <v>295</v>
      </c>
    </row>
    <row r="46" spans="1:7" s="17" customFormat="1" ht="14.45" customHeight="1">
      <c r="A46" s="123"/>
      <c r="B46" s="124" t="s">
        <v>126</v>
      </c>
      <c r="C46" s="123" t="s">
        <v>119</v>
      </c>
      <c r="D46" s="69">
        <v>0</v>
      </c>
      <c r="E46" s="64">
        <v>1</v>
      </c>
      <c r="F46" s="64">
        <v>1</v>
      </c>
      <c r="G46" s="64">
        <v>5377</v>
      </c>
    </row>
    <row r="47" spans="1:7" s="17" customFormat="1" ht="14.45" customHeight="1">
      <c r="A47" s="123"/>
      <c r="B47" s="124" t="s">
        <v>127</v>
      </c>
      <c r="C47" s="123" t="s">
        <v>120</v>
      </c>
      <c r="D47" s="69">
        <v>0</v>
      </c>
      <c r="E47" s="64">
        <v>1</v>
      </c>
      <c r="F47" s="64">
        <v>1</v>
      </c>
      <c r="G47" s="64">
        <v>1</v>
      </c>
    </row>
    <row r="48" spans="1:7" ht="14.45" customHeight="1">
      <c r="A48" s="1"/>
      <c r="B48" s="55" t="s">
        <v>20</v>
      </c>
      <c r="C48" s="123" t="s">
        <v>121</v>
      </c>
      <c r="D48" s="52">
        <v>45</v>
      </c>
      <c r="E48" s="52">
        <v>78</v>
      </c>
      <c r="F48" s="52">
        <v>78</v>
      </c>
      <c r="G48" s="54">
        <v>78</v>
      </c>
    </row>
    <row r="49" spans="1:7" ht="14.45" customHeight="1">
      <c r="A49" s="1"/>
      <c r="B49" s="55" t="s">
        <v>21</v>
      </c>
      <c r="C49" s="56" t="s">
        <v>15</v>
      </c>
      <c r="D49" s="52">
        <v>173</v>
      </c>
      <c r="E49" s="52">
        <v>173</v>
      </c>
      <c r="F49" s="52">
        <v>173</v>
      </c>
      <c r="G49" s="54">
        <v>169</v>
      </c>
    </row>
    <row r="50" spans="1:7" s="17" customFormat="1" ht="14.45" customHeight="1">
      <c r="A50" s="123"/>
      <c r="B50" s="124" t="s">
        <v>130</v>
      </c>
      <c r="C50" s="123" t="s">
        <v>129</v>
      </c>
      <c r="D50" s="69">
        <v>0</v>
      </c>
      <c r="E50" s="64">
        <v>1</v>
      </c>
      <c r="F50" s="64">
        <v>1</v>
      </c>
      <c r="G50" s="64">
        <v>1</v>
      </c>
    </row>
    <row r="51" spans="1:7" ht="14.45" customHeight="1">
      <c r="A51" s="132" t="s">
        <v>4</v>
      </c>
      <c r="B51" s="154">
        <v>38</v>
      </c>
      <c r="C51" s="155" t="s">
        <v>18</v>
      </c>
      <c r="D51" s="57">
        <f t="shared" ref="D51:E51" si="5">SUM(D44:D50)</f>
        <v>5976</v>
      </c>
      <c r="E51" s="57">
        <f t="shared" si="5"/>
        <v>9671</v>
      </c>
      <c r="F51" s="57">
        <f t="shared" ref="F51" si="6">SUM(F44:F50)</f>
        <v>9671</v>
      </c>
      <c r="G51" s="57">
        <v>11827</v>
      </c>
    </row>
    <row r="52" spans="1:7">
      <c r="A52" s="1"/>
      <c r="B52" s="38"/>
      <c r="C52" s="18"/>
      <c r="D52" s="61"/>
      <c r="E52" s="19"/>
      <c r="F52" s="19"/>
      <c r="G52" s="62"/>
    </row>
    <row r="53" spans="1:7">
      <c r="A53" s="1"/>
      <c r="B53" s="38">
        <v>39</v>
      </c>
      <c r="C53" s="18" t="s">
        <v>22</v>
      </c>
      <c r="D53" s="61"/>
      <c r="E53" s="62"/>
      <c r="F53" s="62"/>
      <c r="G53" s="63"/>
    </row>
    <row r="54" spans="1:7">
      <c r="A54" s="1"/>
      <c r="B54" s="55" t="s">
        <v>23</v>
      </c>
      <c r="C54" s="123" t="s">
        <v>121</v>
      </c>
      <c r="D54" s="53">
        <v>0</v>
      </c>
      <c r="E54" s="19">
        <v>29</v>
      </c>
      <c r="F54" s="19">
        <v>29</v>
      </c>
      <c r="G54" s="63">
        <v>29</v>
      </c>
    </row>
    <row r="55" spans="1:7">
      <c r="A55" s="1"/>
      <c r="B55" s="55" t="s">
        <v>24</v>
      </c>
      <c r="C55" s="56" t="s">
        <v>15</v>
      </c>
      <c r="D55" s="52">
        <v>120</v>
      </c>
      <c r="E55" s="19">
        <v>119</v>
      </c>
      <c r="F55" s="19">
        <v>119</v>
      </c>
      <c r="G55" s="63">
        <v>119</v>
      </c>
    </row>
    <row r="56" spans="1:7" s="17" customFormat="1">
      <c r="A56" s="123"/>
      <c r="B56" s="124" t="s">
        <v>131</v>
      </c>
      <c r="C56" s="123" t="s">
        <v>129</v>
      </c>
      <c r="D56" s="69">
        <v>0</v>
      </c>
      <c r="E56" s="64">
        <v>1</v>
      </c>
      <c r="F56" s="64">
        <v>1</v>
      </c>
      <c r="G56" s="64">
        <v>1</v>
      </c>
    </row>
    <row r="57" spans="1:7">
      <c r="A57" s="1" t="s">
        <v>4</v>
      </c>
      <c r="B57" s="38">
        <v>39</v>
      </c>
      <c r="C57" s="18" t="s">
        <v>22</v>
      </c>
      <c r="D57" s="57">
        <f t="shared" ref="D57:E57" si="7">SUM(D54:D56)</f>
        <v>120</v>
      </c>
      <c r="E57" s="57">
        <f t="shared" si="7"/>
        <v>149</v>
      </c>
      <c r="F57" s="57">
        <f t="shared" ref="F57" si="8">SUM(F54:F56)</f>
        <v>149</v>
      </c>
      <c r="G57" s="57">
        <v>149</v>
      </c>
    </row>
    <row r="58" spans="1:7">
      <c r="A58" s="1"/>
      <c r="B58" s="38"/>
      <c r="C58" s="18"/>
      <c r="D58" s="62"/>
      <c r="E58" s="62"/>
      <c r="F58" s="62"/>
      <c r="G58" s="62"/>
    </row>
    <row r="59" spans="1:7">
      <c r="A59" s="1"/>
      <c r="B59" s="38">
        <v>40</v>
      </c>
      <c r="C59" s="18" t="s">
        <v>25</v>
      </c>
      <c r="D59" s="62"/>
      <c r="E59" s="62"/>
      <c r="F59" s="62"/>
      <c r="G59" s="62"/>
    </row>
    <row r="60" spans="1:7">
      <c r="A60" s="1"/>
      <c r="B60" s="55" t="s">
        <v>26</v>
      </c>
      <c r="C60" s="123" t="s">
        <v>121</v>
      </c>
      <c r="D60" s="19">
        <v>12</v>
      </c>
      <c r="E60" s="19">
        <v>17</v>
      </c>
      <c r="F60" s="19">
        <v>17</v>
      </c>
      <c r="G60" s="64">
        <v>17</v>
      </c>
    </row>
    <row r="61" spans="1:7">
      <c r="A61" s="1"/>
      <c r="B61" s="55" t="s">
        <v>27</v>
      </c>
      <c r="C61" s="56" t="s">
        <v>15</v>
      </c>
      <c r="D61" s="19">
        <v>232</v>
      </c>
      <c r="E61" s="19">
        <v>247</v>
      </c>
      <c r="F61" s="19">
        <v>247</v>
      </c>
      <c r="G61" s="64">
        <v>247</v>
      </c>
    </row>
    <row r="62" spans="1:7" s="17" customFormat="1">
      <c r="A62" s="123"/>
      <c r="B62" s="124" t="s">
        <v>132</v>
      </c>
      <c r="C62" s="123" t="s">
        <v>129</v>
      </c>
      <c r="D62" s="76">
        <v>0</v>
      </c>
      <c r="E62" s="67">
        <v>1</v>
      </c>
      <c r="F62" s="67">
        <v>1</v>
      </c>
      <c r="G62" s="67">
        <v>1</v>
      </c>
    </row>
    <row r="63" spans="1:7">
      <c r="A63" s="1" t="s">
        <v>4</v>
      </c>
      <c r="B63" s="38">
        <v>40</v>
      </c>
      <c r="C63" s="18" t="s">
        <v>25</v>
      </c>
      <c r="D63" s="156">
        <f t="shared" ref="D63:E63" si="9">SUM(D60:D62)</f>
        <v>244</v>
      </c>
      <c r="E63" s="65">
        <f t="shared" si="9"/>
        <v>265</v>
      </c>
      <c r="F63" s="65">
        <f t="shared" ref="F63" si="10">SUM(F60:F62)</f>
        <v>265</v>
      </c>
      <c r="G63" s="65">
        <v>265</v>
      </c>
    </row>
    <row r="64" spans="1:7">
      <c r="A64" s="1"/>
      <c r="B64" s="38"/>
      <c r="C64" s="18"/>
      <c r="D64" s="62"/>
      <c r="E64" s="19"/>
      <c r="F64" s="19"/>
      <c r="G64" s="19"/>
    </row>
    <row r="65" spans="1:7" ht="14.1" customHeight="1">
      <c r="A65" s="1"/>
      <c r="B65" s="38">
        <v>44</v>
      </c>
      <c r="C65" s="18" t="s">
        <v>10</v>
      </c>
      <c r="D65" s="68"/>
      <c r="E65" s="68"/>
      <c r="F65" s="68"/>
      <c r="G65" s="68"/>
    </row>
    <row r="66" spans="1:7" ht="14.1" customHeight="1">
      <c r="A66" s="1"/>
      <c r="B66" s="55" t="s">
        <v>11</v>
      </c>
      <c r="C66" s="56" t="s">
        <v>12</v>
      </c>
      <c r="D66" s="62">
        <f>214653-1</f>
        <v>214652</v>
      </c>
      <c r="E66" s="19">
        <v>230530</v>
      </c>
      <c r="F66" s="19">
        <f>230530-16000</f>
        <v>214530</v>
      </c>
      <c r="G66" s="63">
        <v>123870</v>
      </c>
    </row>
    <row r="67" spans="1:7" ht="14.1" customHeight="1">
      <c r="A67" s="1"/>
      <c r="B67" s="55" t="s">
        <v>74</v>
      </c>
      <c r="C67" s="56" t="s">
        <v>75</v>
      </c>
      <c r="D67" s="19">
        <v>25731</v>
      </c>
      <c r="E67" s="19">
        <v>31296</v>
      </c>
      <c r="F67" s="19">
        <v>31296</v>
      </c>
      <c r="G67" s="63">
        <v>59477</v>
      </c>
    </row>
    <row r="68" spans="1:7" s="17" customFormat="1" ht="14.1" customHeight="1">
      <c r="A68" s="123"/>
      <c r="B68" s="79" t="s">
        <v>133</v>
      </c>
      <c r="C68" s="123" t="s">
        <v>118</v>
      </c>
      <c r="D68" s="69">
        <v>0</v>
      </c>
      <c r="E68" s="64">
        <v>1</v>
      </c>
      <c r="F68" s="64">
        <v>1</v>
      </c>
      <c r="G68" s="64">
        <v>6194</v>
      </c>
    </row>
    <row r="69" spans="1:7" s="17" customFormat="1" ht="14.1" customHeight="1">
      <c r="A69" s="123"/>
      <c r="B69" s="79" t="s">
        <v>134</v>
      </c>
      <c r="C69" s="123" t="s">
        <v>119</v>
      </c>
      <c r="D69" s="69">
        <v>0</v>
      </c>
      <c r="E69" s="64">
        <v>1</v>
      </c>
      <c r="F69" s="64">
        <v>1</v>
      </c>
      <c r="G69" s="64">
        <v>102093</v>
      </c>
    </row>
    <row r="70" spans="1:7" s="17" customFormat="1" ht="14.1" customHeight="1">
      <c r="A70" s="123"/>
      <c r="B70" s="124" t="s">
        <v>135</v>
      </c>
      <c r="C70" s="123" t="s">
        <v>120</v>
      </c>
      <c r="D70" s="69">
        <v>0</v>
      </c>
      <c r="E70" s="64">
        <v>1</v>
      </c>
      <c r="F70" s="64">
        <v>1</v>
      </c>
      <c r="G70" s="64">
        <v>1</v>
      </c>
    </row>
    <row r="71" spans="1:7" s="17" customFormat="1" ht="14.1" customHeight="1">
      <c r="A71" s="123"/>
      <c r="B71" s="124" t="s">
        <v>136</v>
      </c>
      <c r="C71" s="123" t="s">
        <v>128</v>
      </c>
      <c r="D71" s="69">
        <v>0</v>
      </c>
      <c r="E71" s="64">
        <v>1</v>
      </c>
      <c r="F71" s="64">
        <v>1</v>
      </c>
      <c r="G71" s="64">
        <v>1</v>
      </c>
    </row>
    <row r="72" spans="1:7" ht="14.1" customHeight="1">
      <c r="A72" s="1"/>
      <c r="B72" s="55" t="s">
        <v>13</v>
      </c>
      <c r="C72" s="123" t="s">
        <v>121</v>
      </c>
      <c r="D72" s="19">
        <v>190</v>
      </c>
      <c r="E72" s="19">
        <v>189</v>
      </c>
      <c r="F72" s="19">
        <v>189</v>
      </c>
      <c r="G72" s="63">
        <v>2500</v>
      </c>
    </row>
    <row r="73" spans="1:7" s="135" customFormat="1" ht="14.1" customHeight="1">
      <c r="A73" s="123"/>
      <c r="B73" s="79" t="s">
        <v>137</v>
      </c>
      <c r="C73" s="123" t="s">
        <v>122</v>
      </c>
      <c r="D73" s="69">
        <v>0</v>
      </c>
      <c r="E73" s="64">
        <v>1</v>
      </c>
      <c r="F73" s="64">
        <v>1</v>
      </c>
      <c r="G73" s="64">
        <v>1</v>
      </c>
    </row>
    <row r="74" spans="1:7" s="20" customFormat="1" ht="14.1" customHeight="1">
      <c r="A74" s="1"/>
      <c r="B74" s="55" t="s">
        <v>14</v>
      </c>
      <c r="C74" s="56" t="s">
        <v>15</v>
      </c>
      <c r="D74" s="167">
        <v>6268</v>
      </c>
      <c r="E74" s="19">
        <v>3805</v>
      </c>
      <c r="F74" s="19">
        <v>3805</v>
      </c>
      <c r="G74" s="64">
        <v>10000</v>
      </c>
    </row>
    <row r="75" spans="1:7" ht="14.1" customHeight="1">
      <c r="A75" s="1"/>
      <c r="B75" s="125" t="s">
        <v>139</v>
      </c>
      <c r="C75" s="18" t="s">
        <v>140</v>
      </c>
      <c r="D75" s="61">
        <v>0</v>
      </c>
      <c r="E75" s="19">
        <v>1</v>
      </c>
      <c r="F75" s="19">
        <v>1</v>
      </c>
      <c r="G75" s="64">
        <v>1</v>
      </c>
    </row>
    <row r="76" spans="1:7" ht="14.1" customHeight="1">
      <c r="A76" s="1"/>
      <c r="B76" s="79" t="s">
        <v>141</v>
      </c>
      <c r="C76" s="56" t="s">
        <v>145</v>
      </c>
      <c r="D76" s="61">
        <v>0</v>
      </c>
      <c r="E76" s="19">
        <v>1</v>
      </c>
      <c r="F76" s="19">
        <v>1</v>
      </c>
      <c r="G76" s="64">
        <v>1</v>
      </c>
    </row>
    <row r="77" spans="1:7" ht="14.1" customHeight="1">
      <c r="A77" s="1"/>
      <c r="B77" s="79" t="s">
        <v>142</v>
      </c>
      <c r="C77" s="56" t="s">
        <v>146</v>
      </c>
      <c r="D77" s="53">
        <v>0</v>
      </c>
      <c r="E77" s="52">
        <v>1</v>
      </c>
      <c r="F77" s="52">
        <v>1</v>
      </c>
      <c r="G77" s="70">
        <v>1</v>
      </c>
    </row>
    <row r="78" spans="1:7" ht="14.1" customHeight="1">
      <c r="A78" s="1"/>
      <c r="B78" s="79" t="s">
        <v>192</v>
      </c>
      <c r="C78" s="56" t="s">
        <v>193</v>
      </c>
      <c r="D78" s="53">
        <v>0</v>
      </c>
      <c r="E78" s="52">
        <v>1</v>
      </c>
      <c r="F78" s="52">
        <v>1</v>
      </c>
      <c r="G78" s="70">
        <v>1</v>
      </c>
    </row>
    <row r="79" spans="1:7" ht="14.1" customHeight="1">
      <c r="A79" s="1"/>
      <c r="B79" s="79" t="s">
        <v>143</v>
      </c>
      <c r="C79" s="56" t="s">
        <v>147</v>
      </c>
      <c r="D79" s="53">
        <v>0</v>
      </c>
      <c r="E79" s="52">
        <v>1</v>
      </c>
      <c r="F79" s="52">
        <v>1</v>
      </c>
      <c r="G79" s="70">
        <v>1</v>
      </c>
    </row>
    <row r="80" spans="1:7" s="17" customFormat="1" ht="14.1" customHeight="1">
      <c r="A80" s="123"/>
      <c r="B80" s="124" t="s">
        <v>138</v>
      </c>
      <c r="C80" s="123" t="s">
        <v>129</v>
      </c>
      <c r="D80" s="69">
        <v>0</v>
      </c>
      <c r="E80" s="64">
        <v>1</v>
      </c>
      <c r="F80" s="64">
        <v>1</v>
      </c>
      <c r="G80" s="64">
        <v>1</v>
      </c>
    </row>
    <row r="81" spans="1:7" ht="14.1" customHeight="1">
      <c r="A81" s="1"/>
      <c r="B81" s="79" t="s">
        <v>144</v>
      </c>
      <c r="C81" s="56" t="s">
        <v>148</v>
      </c>
      <c r="D81" s="53">
        <v>0</v>
      </c>
      <c r="E81" s="52">
        <v>7500</v>
      </c>
      <c r="F81" s="52">
        <v>7500</v>
      </c>
      <c r="G81" s="70">
        <v>8000</v>
      </c>
    </row>
    <row r="82" spans="1:7" ht="14.1" customHeight="1">
      <c r="A82" s="1"/>
      <c r="B82" s="55" t="s">
        <v>16</v>
      </c>
      <c r="C82" s="123" t="s">
        <v>123</v>
      </c>
      <c r="D82" s="52">
        <v>35000</v>
      </c>
      <c r="E82" s="52">
        <v>35000</v>
      </c>
      <c r="F82" s="52">
        <v>35000</v>
      </c>
      <c r="G82" s="70">
        <v>20000</v>
      </c>
    </row>
    <row r="83" spans="1:7" ht="14.1" customHeight="1">
      <c r="A83" s="1"/>
      <c r="B83" s="79" t="s">
        <v>159</v>
      </c>
      <c r="C83" s="123" t="s">
        <v>160</v>
      </c>
      <c r="D83" s="53">
        <v>0</v>
      </c>
      <c r="E83" s="52">
        <v>1</v>
      </c>
      <c r="F83" s="52">
        <v>1</v>
      </c>
      <c r="G83" s="70">
        <v>3001</v>
      </c>
    </row>
    <row r="84" spans="1:7" ht="14.1" customHeight="1">
      <c r="A84" s="1"/>
      <c r="B84" s="79" t="s">
        <v>230</v>
      </c>
      <c r="C84" s="123" t="s">
        <v>124</v>
      </c>
      <c r="D84" s="53">
        <v>0</v>
      </c>
      <c r="E84" s="52">
        <v>4500</v>
      </c>
      <c r="F84" s="52">
        <f>4500+1991</f>
        <v>6491</v>
      </c>
      <c r="G84" s="70">
        <v>2000</v>
      </c>
    </row>
    <row r="85" spans="1:7" ht="14.1" customHeight="1">
      <c r="A85" s="1" t="s">
        <v>4</v>
      </c>
      <c r="B85" s="1">
        <v>44</v>
      </c>
      <c r="C85" s="18" t="s">
        <v>10</v>
      </c>
      <c r="D85" s="59">
        <f t="shared" ref="D85:F85" si="11">SUM(D66:D84)</f>
        <v>281841</v>
      </c>
      <c r="E85" s="59">
        <f t="shared" si="11"/>
        <v>312832</v>
      </c>
      <c r="F85" s="59">
        <f t="shared" si="11"/>
        <v>298823</v>
      </c>
      <c r="G85" s="59">
        <v>337144</v>
      </c>
    </row>
    <row r="86" spans="1:7" ht="14.1" customHeight="1">
      <c r="A86" s="1" t="s">
        <v>4</v>
      </c>
      <c r="B86" s="38">
        <v>60</v>
      </c>
      <c r="C86" s="18" t="s">
        <v>9</v>
      </c>
      <c r="D86" s="60">
        <f t="shared" ref="D86:F86" si="12">D63+D57+D51+D85</f>
        <v>288181</v>
      </c>
      <c r="E86" s="60">
        <f t="shared" si="12"/>
        <v>322917</v>
      </c>
      <c r="F86" s="60">
        <f t="shared" si="12"/>
        <v>308908</v>
      </c>
      <c r="G86" s="60">
        <v>349385</v>
      </c>
    </row>
    <row r="87" spans="1:7">
      <c r="A87" s="1"/>
      <c r="B87" s="38"/>
      <c r="C87" s="18"/>
      <c r="D87" s="81"/>
      <c r="E87" s="81"/>
      <c r="F87" s="81"/>
      <c r="G87" s="81"/>
    </row>
    <row r="88" spans="1:7">
      <c r="A88" s="1"/>
      <c r="B88" s="39">
        <v>62</v>
      </c>
      <c r="C88" s="113" t="s">
        <v>164</v>
      </c>
      <c r="D88" s="63"/>
      <c r="E88" s="63"/>
      <c r="F88" s="63"/>
      <c r="G88" s="63"/>
    </row>
    <row r="89" spans="1:7">
      <c r="A89" s="1"/>
      <c r="B89" s="126" t="s">
        <v>165</v>
      </c>
      <c r="C89" s="127" t="s">
        <v>17</v>
      </c>
      <c r="D89" s="64">
        <v>27513</v>
      </c>
      <c r="E89" s="69">
        <v>0</v>
      </c>
      <c r="F89" s="69">
        <v>0</v>
      </c>
      <c r="G89" s="71">
        <v>0</v>
      </c>
    </row>
    <row r="90" spans="1:7">
      <c r="A90" s="1" t="s">
        <v>4</v>
      </c>
      <c r="B90" s="39">
        <v>62</v>
      </c>
      <c r="C90" s="113" t="s">
        <v>164</v>
      </c>
      <c r="D90" s="74">
        <f>SUM(D89)</f>
        <v>27513</v>
      </c>
      <c r="E90" s="72">
        <f t="shared" ref="E90" si="13">SUM(E89)</f>
        <v>0</v>
      </c>
      <c r="F90" s="72">
        <f t="shared" ref="F90" si="14">SUM(F89)</f>
        <v>0</v>
      </c>
      <c r="G90" s="72">
        <v>0</v>
      </c>
    </row>
    <row r="91" spans="1:7">
      <c r="A91" s="1"/>
      <c r="C91" s="113"/>
      <c r="D91" s="82"/>
      <c r="E91" s="82"/>
      <c r="F91" s="82"/>
      <c r="G91" s="82"/>
    </row>
    <row r="92" spans="1:7" ht="25.5">
      <c r="A92" s="1"/>
      <c r="B92" s="5">
        <v>63</v>
      </c>
      <c r="C92" s="146" t="s">
        <v>241</v>
      </c>
      <c r="D92" s="63"/>
      <c r="E92" s="63"/>
      <c r="F92" s="63"/>
      <c r="G92" s="63"/>
    </row>
    <row r="93" spans="1:7">
      <c r="A93" s="1"/>
      <c r="B93" s="126" t="s">
        <v>243</v>
      </c>
      <c r="C93" s="146" t="s">
        <v>242</v>
      </c>
      <c r="D93" s="69">
        <v>0</v>
      </c>
      <c r="E93" s="69">
        <v>0</v>
      </c>
      <c r="F93" s="69">
        <v>0</v>
      </c>
      <c r="G93" s="70">
        <v>211600</v>
      </c>
    </row>
    <row r="94" spans="1:7" ht="25.5">
      <c r="A94" s="1" t="s">
        <v>4</v>
      </c>
      <c r="B94" s="5">
        <v>63</v>
      </c>
      <c r="C94" s="146" t="s">
        <v>241</v>
      </c>
      <c r="D94" s="72">
        <f>SUM(D93)</f>
        <v>0</v>
      </c>
      <c r="E94" s="72">
        <f t="shared" ref="E94:F94" si="15">SUM(E93)</f>
        <v>0</v>
      </c>
      <c r="F94" s="72">
        <f t="shared" si="15"/>
        <v>0</v>
      </c>
      <c r="G94" s="74">
        <v>211600</v>
      </c>
    </row>
    <row r="95" spans="1:7">
      <c r="A95" s="1" t="s">
        <v>4</v>
      </c>
      <c r="B95" s="50">
        <v>1.101</v>
      </c>
      <c r="C95" s="73" t="s">
        <v>8</v>
      </c>
      <c r="D95" s="60">
        <f>D86+D90+D94</f>
        <v>315694</v>
      </c>
      <c r="E95" s="60">
        <f t="shared" ref="E95:F95" si="16">E86+E90+E94</f>
        <v>322917</v>
      </c>
      <c r="F95" s="60">
        <f t="shared" si="16"/>
        <v>308908</v>
      </c>
      <c r="G95" s="60">
        <v>560985</v>
      </c>
    </row>
    <row r="96" spans="1:7">
      <c r="A96" s="1"/>
      <c r="B96" s="75"/>
      <c r="C96" s="73"/>
      <c r="D96" s="63"/>
      <c r="E96" s="63"/>
      <c r="F96" s="63"/>
      <c r="G96" s="63"/>
    </row>
    <row r="97" spans="1:7" s="36" customFormat="1">
      <c r="A97" s="108"/>
      <c r="B97" s="109">
        <v>1.1020000000000001</v>
      </c>
      <c r="C97" s="110" t="s">
        <v>28</v>
      </c>
      <c r="D97" s="111"/>
      <c r="E97" s="111"/>
      <c r="F97" s="111"/>
      <c r="G97" s="111"/>
    </row>
    <row r="98" spans="1:7">
      <c r="A98" s="1"/>
      <c r="B98" s="38">
        <v>60</v>
      </c>
      <c r="C98" s="18" t="s">
        <v>9</v>
      </c>
      <c r="D98" s="51"/>
      <c r="E98" s="51"/>
      <c r="F98" s="51"/>
      <c r="G98" s="51"/>
    </row>
    <row r="99" spans="1:7">
      <c r="A99" s="1"/>
      <c r="B99" s="38">
        <v>44</v>
      </c>
      <c r="C99" s="18" t="s">
        <v>10</v>
      </c>
      <c r="D99" s="62"/>
      <c r="E99" s="62"/>
      <c r="F99" s="62"/>
      <c r="G99" s="62"/>
    </row>
    <row r="100" spans="1:7">
      <c r="A100" s="1"/>
      <c r="B100" s="55" t="s">
        <v>13</v>
      </c>
      <c r="C100" s="123" t="s">
        <v>121</v>
      </c>
      <c r="D100" s="19">
        <v>14</v>
      </c>
      <c r="E100" s="19">
        <v>42</v>
      </c>
      <c r="F100" s="19">
        <v>42</v>
      </c>
      <c r="G100" s="63">
        <v>42</v>
      </c>
    </row>
    <row r="101" spans="1:7">
      <c r="A101" s="132"/>
      <c r="B101" s="136" t="s">
        <v>14</v>
      </c>
      <c r="C101" s="155" t="s">
        <v>15</v>
      </c>
      <c r="D101" s="65">
        <v>952</v>
      </c>
      <c r="E101" s="65">
        <v>954</v>
      </c>
      <c r="F101" s="65">
        <v>954</v>
      </c>
      <c r="G101" s="67">
        <v>954</v>
      </c>
    </row>
    <row r="102" spans="1:7" s="17" customFormat="1">
      <c r="A102" s="123"/>
      <c r="B102" s="124" t="s">
        <v>138</v>
      </c>
      <c r="C102" s="123" t="s">
        <v>129</v>
      </c>
      <c r="D102" s="69">
        <v>0</v>
      </c>
      <c r="E102" s="64">
        <v>1</v>
      </c>
      <c r="F102" s="64">
        <v>1</v>
      </c>
      <c r="G102" s="64">
        <v>1</v>
      </c>
    </row>
    <row r="103" spans="1:7" s="17" customFormat="1">
      <c r="A103" s="123"/>
      <c r="B103" s="124" t="s">
        <v>159</v>
      </c>
      <c r="C103" s="123" t="s">
        <v>160</v>
      </c>
      <c r="D103" s="53">
        <v>0</v>
      </c>
      <c r="E103" s="52">
        <v>1</v>
      </c>
      <c r="F103" s="52">
        <v>1</v>
      </c>
      <c r="G103" s="70">
        <v>1</v>
      </c>
    </row>
    <row r="104" spans="1:7" s="17" customFormat="1">
      <c r="A104" s="123"/>
      <c r="B104" s="124" t="s">
        <v>230</v>
      </c>
      <c r="C104" s="123" t="s">
        <v>124</v>
      </c>
      <c r="D104" s="53">
        <v>0</v>
      </c>
      <c r="E104" s="52"/>
      <c r="F104" s="52"/>
      <c r="G104" s="70">
        <v>2000</v>
      </c>
    </row>
    <row r="105" spans="1:7">
      <c r="A105" s="1" t="s">
        <v>4</v>
      </c>
      <c r="B105" s="38">
        <v>44</v>
      </c>
      <c r="C105" s="18" t="s">
        <v>10</v>
      </c>
      <c r="D105" s="60">
        <f>SUM(D100:D104)</f>
        <v>966</v>
      </c>
      <c r="E105" s="60">
        <f t="shared" ref="E105:F105" si="17">SUM(E100:E104)</f>
        <v>998</v>
      </c>
      <c r="F105" s="60">
        <f t="shared" si="17"/>
        <v>998</v>
      </c>
      <c r="G105" s="60">
        <v>2998</v>
      </c>
    </row>
    <row r="106" spans="1:7">
      <c r="A106" s="1"/>
      <c r="B106" s="38"/>
      <c r="C106" s="18"/>
      <c r="D106" s="63"/>
      <c r="E106" s="63"/>
      <c r="F106" s="63"/>
      <c r="G106" s="63"/>
    </row>
    <row r="107" spans="1:7">
      <c r="A107" s="1"/>
      <c r="B107" s="38">
        <v>46</v>
      </c>
      <c r="C107" s="18" t="s">
        <v>107</v>
      </c>
      <c r="D107" s="51"/>
      <c r="E107" s="51"/>
      <c r="F107" s="51"/>
      <c r="G107" s="51"/>
    </row>
    <row r="108" spans="1:7">
      <c r="A108" s="1"/>
      <c r="B108" s="78" t="s">
        <v>29</v>
      </c>
      <c r="C108" s="18" t="s">
        <v>12</v>
      </c>
      <c r="D108" s="70">
        <v>10418</v>
      </c>
      <c r="E108" s="70">
        <v>11364</v>
      </c>
      <c r="F108" s="70">
        <v>11364</v>
      </c>
      <c r="G108" s="54">
        <v>7707</v>
      </c>
    </row>
    <row r="109" spans="1:7">
      <c r="A109" s="1"/>
      <c r="B109" s="79" t="s">
        <v>88</v>
      </c>
      <c r="C109" s="18" t="s">
        <v>75</v>
      </c>
      <c r="D109" s="70">
        <v>2947</v>
      </c>
      <c r="E109" s="70">
        <v>2925</v>
      </c>
      <c r="F109" s="70">
        <v>2925</v>
      </c>
      <c r="G109" s="54">
        <v>3558</v>
      </c>
    </row>
    <row r="110" spans="1:7" s="17" customFormat="1">
      <c r="A110" s="123"/>
      <c r="B110" s="79" t="s">
        <v>149</v>
      </c>
      <c r="C110" s="123" t="s">
        <v>118</v>
      </c>
      <c r="D110" s="69">
        <v>0</v>
      </c>
      <c r="E110" s="64">
        <v>1</v>
      </c>
      <c r="F110" s="64">
        <v>1</v>
      </c>
      <c r="G110" s="64">
        <v>385</v>
      </c>
    </row>
    <row r="111" spans="1:7" s="17" customFormat="1">
      <c r="A111" s="123"/>
      <c r="B111" s="79" t="s">
        <v>150</v>
      </c>
      <c r="C111" s="123" t="s">
        <v>119</v>
      </c>
      <c r="D111" s="69">
        <v>0</v>
      </c>
      <c r="E111" s="64">
        <v>1</v>
      </c>
      <c r="F111" s="64">
        <v>1</v>
      </c>
      <c r="G111" s="64">
        <v>6207</v>
      </c>
    </row>
    <row r="112" spans="1:7">
      <c r="A112" s="1"/>
      <c r="B112" s="55" t="s">
        <v>30</v>
      </c>
      <c r="C112" s="123" t="s">
        <v>121</v>
      </c>
      <c r="D112" s="70">
        <v>25</v>
      </c>
      <c r="E112" s="70">
        <v>25</v>
      </c>
      <c r="F112" s="70">
        <v>25</v>
      </c>
      <c r="G112" s="54">
        <v>25</v>
      </c>
    </row>
    <row r="113" spans="1:7" s="20" customFormat="1">
      <c r="A113" s="1"/>
      <c r="B113" s="55" t="s">
        <v>31</v>
      </c>
      <c r="C113" s="18" t="s">
        <v>15</v>
      </c>
      <c r="D113" s="64">
        <v>617</v>
      </c>
      <c r="E113" s="64">
        <v>628</v>
      </c>
      <c r="F113" s="64">
        <v>628</v>
      </c>
      <c r="G113" s="63">
        <v>628</v>
      </c>
    </row>
    <row r="114" spans="1:7" s="17" customFormat="1">
      <c r="A114" s="123"/>
      <c r="B114" s="124" t="s">
        <v>151</v>
      </c>
      <c r="C114" s="123" t="s">
        <v>129</v>
      </c>
      <c r="D114" s="69">
        <v>0</v>
      </c>
      <c r="E114" s="64">
        <v>1</v>
      </c>
      <c r="F114" s="64">
        <v>1</v>
      </c>
      <c r="G114" s="64">
        <v>1</v>
      </c>
    </row>
    <row r="115" spans="1:7" s="17" customFormat="1">
      <c r="A115" s="123"/>
      <c r="B115" s="124" t="s">
        <v>161</v>
      </c>
      <c r="C115" s="123" t="s">
        <v>160</v>
      </c>
      <c r="D115" s="66">
        <v>0</v>
      </c>
      <c r="E115" s="65">
        <v>1</v>
      </c>
      <c r="F115" s="65">
        <v>1</v>
      </c>
      <c r="G115" s="67">
        <v>1</v>
      </c>
    </row>
    <row r="116" spans="1:7">
      <c r="A116" s="1" t="s">
        <v>4</v>
      </c>
      <c r="B116" s="38">
        <v>46</v>
      </c>
      <c r="C116" s="18" t="s">
        <v>107</v>
      </c>
      <c r="D116" s="77">
        <f t="shared" ref="D116:E116" si="18">SUM(D108:D115)</f>
        <v>14007</v>
      </c>
      <c r="E116" s="77">
        <f t="shared" si="18"/>
        <v>14946</v>
      </c>
      <c r="F116" s="77">
        <f t="shared" ref="F116" si="19">SUM(F108:F115)</f>
        <v>14946</v>
      </c>
      <c r="G116" s="77">
        <v>18512</v>
      </c>
    </row>
    <row r="117" spans="1:7">
      <c r="A117" s="1"/>
      <c r="B117" s="38"/>
      <c r="C117" s="18"/>
      <c r="D117" s="63"/>
      <c r="E117" s="64"/>
      <c r="F117" s="64"/>
      <c r="G117" s="63"/>
    </row>
    <row r="118" spans="1:7">
      <c r="A118" s="1"/>
      <c r="B118" s="38">
        <v>48</v>
      </c>
      <c r="C118" s="18" t="s">
        <v>108</v>
      </c>
      <c r="D118" s="63"/>
      <c r="E118" s="64"/>
      <c r="F118" s="64"/>
      <c r="G118" s="63"/>
    </row>
    <row r="119" spans="1:7">
      <c r="A119" s="1"/>
      <c r="B119" s="55" t="s">
        <v>65</v>
      </c>
      <c r="C119" s="123" t="s">
        <v>121</v>
      </c>
      <c r="D119" s="64">
        <v>25</v>
      </c>
      <c r="E119" s="64">
        <v>25</v>
      </c>
      <c r="F119" s="64">
        <v>25</v>
      </c>
      <c r="G119" s="63">
        <v>25</v>
      </c>
    </row>
    <row r="120" spans="1:7">
      <c r="A120" s="1"/>
      <c r="B120" s="55" t="s">
        <v>66</v>
      </c>
      <c r="C120" s="18" t="s">
        <v>15</v>
      </c>
      <c r="D120" s="64">
        <v>407</v>
      </c>
      <c r="E120" s="64">
        <v>412</v>
      </c>
      <c r="F120" s="64">
        <v>412</v>
      </c>
      <c r="G120" s="63">
        <v>412</v>
      </c>
    </row>
    <row r="121" spans="1:7" s="17" customFormat="1">
      <c r="A121" s="123"/>
      <c r="B121" s="124" t="s">
        <v>152</v>
      </c>
      <c r="C121" s="123" t="s">
        <v>129</v>
      </c>
      <c r="D121" s="69">
        <v>0</v>
      </c>
      <c r="E121" s="64">
        <v>1</v>
      </c>
      <c r="F121" s="64">
        <v>1</v>
      </c>
      <c r="G121" s="64">
        <v>1</v>
      </c>
    </row>
    <row r="122" spans="1:7" s="17" customFormat="1">
      <c r="A122" s="123"/>
      <c r="B122" s="124" t="s">
        <v>162</v>
      </c>
      <c r="C122" s="123" t="s">
        <v>160</v>
      </c>
      <c r="D122" s="66">
        <v>0</v>
      </c>
      <c r="E122" s="65">
        <v>1</v>
      </c>
      <c r="F122" s="65">
        <v>1</v>
      </c>
      <c r="G122" s="67">
        <v>1</v>
      </c>
    </row>
    <row r="123" spans="1:7">
      <c r="A123" s="1" t="s">
        <v>4</v>
      </c>
      <c r="B123" s="38">
        <v>48</v>
      </c>
      <c r="C123" s="18" t="s">
        <v>108</v>
      </c>
      <c r="D123" s="74">
        <f t="shared" ref="D123:E123" si="20">SUM(D119:D122)</f>
        <v>432</v>
      </c>
      <c r="E123" s="74">
        <f t="shared" si="20"/>
        <v>439</v>
      </c>
      <c r="F123" s="74">
        <f t="shared" ref="F123" si="21">SUM(F119:F122)</f>
        <v>439</v>
      </c>
      <c r="G123" s="74">
        <v>439</v>
      </c>
    </row>
    <row r="124" spans="1:7">
      <c r="A124" s="1" t="s">
        <v>4</v>
      </c>
      <c r="B124" s="38">
        <v>60</v>
      </c>
      <c r="C124" s="18" t="s">
        <v>9</v>
      </c>
      <c r="D124" s="77">
        <f t="shared" ref="D124:E124" si="22">D116+D105+D123</f>
        <v>15405</v>
      </c>
      <c r="E124" s="77">
        <f t="shared" si="22"/>
        <v>16383</v>
      </c>
      <c r="F124" s="77">
        <f t="shared" ref="F124" si="23">F116+F105+F123</f>
        <v>16383</v>
      </c>
      <c r="G124" s="77">
        <v>21949</v>
      </c>
    </row>
    <row r="125" spans="1:7">
      <c r="A125" s="1"/>
      <c r="B125" s="38"/>
      <c r="C125" s="18"/>
      <c r="D125" s="63"/>
      <c r="E125" s="63"/>
      <c r="F125" s="63"/>
      <c r="G125" s="63"/>
    </row>
    <row r="126" spans="1:7">
      <c r="A126" s="1"/>
      <c r="B126" s="38">
        <v>61</v>
      </c>
      <c r="C126" s="18" t="s">
        <v>62</v>
      </c>
      <c r="D126" s="63"/>
      <c r="E126" s="63"/>
      <c r="F126" s="63"/>
      <c r="G126" s="63"/>
    </row>
    <row r="127" spans="1:7" s="20" customFormat="1">
      <c r="A127" s="1"/>
      <c r="B127" s="79" t="s">
        <v>32</v>
      </c>
      <c r="C127" s="1" t="s">
        <v>154</v>
      </c>
      <c r="D127" s="64">
        <v>51200</v>
      </c>
      <c r="E127" s="64">
        <v>2000</v>
      </c>
      <c r="F127" s="64">
        <v>2000</v>
      </c>
      <c r="G127" s="64">
        <v>1000</v>
      </c>
    </row>
    <row r="128" spans="1:7">
      <c r="A128" s="1"/>
      <c r="B128" s="79" t="s">
        <v>155</v>
      </c>
      <c r="C128" s="1" t="s">
        <v>156</v>
      </c>
      <c r="D128" s="76">
        <v>0</v>
      </c>
      <c r="E128" s="67">
        <v>54200</v>
      </c>
      <c r="F128" s="67">
        <v>54200</v>
      </c>
      <c r="G128" s="67">
        <v>61701</v>
      </c>
    </row>
    <row r="129" spans="1:7">
      <c r="A129" s="1" t="s">
        <v>4</v>
      </c>
      <c r="B129" s="38">
        <v>61</v>
      </c>
      <c r="C129" s="18" t="s">
        <v>62</v>
      </c>
      <c r="D129" s="67">
        <f t="shared" ref="D129:E129" si="24">SUM(D127:D128)</f>
        <v>51200</v>
      </c>
      <c r="E129" s="67">
        <f t="shared" si="24"/>
        <v>56200</v>
      </c>
      <c r="F129" s="67">
        <f t="shared" ref="F129" si="25">SUM(F127:F128)</f>
        <v>56200</v>
      </c>
      <c r="G129" s="67">
        <v>62701</v>
      </c>
    </row>
    <row r="130" spans="1:7">
      <c r="A130" s="1"/>
      <c r="B130" s="38"/>
      <c r="C130" s="18"/>
      <c r="D130" s="64"/>
      <c r="E130" s="64"/>
      <c r="F130" s="64"/>
      <c r="G130" s="64"/>
    </row>
    <row r="131" spans="1:7" ht="25.5">
      <c r="A131" s="1"/>
      <c r="B131" s="1">
        <v>62</v>
      </c>
      <c r="C131" s="18" t="s">
        <v>64</v>
      </c>
      <c r="D131" s="63"/>
      <c r="E131" s="63"/>
      <c r="F131" s="63"/>
      <c r="G131" s="63"/>
    </row>
    <row r="132" spans="1:7">
      <c r="A132" s="1"/>
      <c r="B132" s="79" t="s">
        <v>61</v>
      </c>
      <c r="C132" s="1" t="s">
        <v>154</v>
      </c>
      <c r="D132" s="64">
        <v>7500</v>
      </c>
      <c r="E132" s="69">
        <v>0</v>
      </c>
      <c r="F132" s="69">
        <v>0</v>
      </c>
      <c r="G132" s="69">
        <v>0</v>
      </c>
    </row>
    <row r="133" spans="1:7">
      <c r="A133" s="1"/>
      <c r="B133" s="79" t="s">
        <v>157</v>
      </c>
      <c r="C133" s="1" t="s">
        <v>156</v>
      </c>
      <c r="D133" s="76">
        <v>0</v>
      </c>
      <c r="E133" s="67">
        <v>6800</v>
      </c>
      <c r="F133" s="67">
        <v>6800</v>
      </c>
      <c r="G133" s="67">
        <v>8312</v>
      </c>
    </row>
    <row r="134" spans="1:7" ht="25.5">
      <c r="A134" s="1" t="s">
        <v>4</v>
      </c>
      <c r="B134" s="1">
        <v>62</v>
      </c>
      <c r="C134" s="18" t="s">
        <v>64</v>
      </c>
      <c r="D134" s="67">
        <f t="shared" ref="D134:E134" si="26">SUM(D132:D133)</f>
        <v>7500</v>
      </c>
      <c r="E134" s="67">
        <f t="shared" si="26"/>
        <v>6800</v>
      </c>
      <c r="F134" s="67">
        <f t="shared" ref="F134" si="27">SUM(F132:F133)</f>
        <v>6800</v>
      </c>
      <c r="G134" s="67">
        <v>8312</v>
      </c>
    </row>
    <row r="135" spans="1:7">
      <c r="A135" s="1" t="s">
        <v>4</v>
      </c>
      <c r="B135" s="50">
        <v>1.1020000000000001</v>
      </c>
      <c r="C135" s="73" t="s">
        <v>28</v>
      </c>
      <c r="D135" s="74">
        <f t="shared" ref="D135:F135" si="28">D129+D124+D134</f>
        <v>74105</v>
      </c>
      <c r="E135" s="74">
        <f t="shared" si="28"/>
        <v>79383</v>
      </c>
      <c r="F135" s="74">
        <f t="shared" si="28"/>
        <v>79383</v>
      </c>
      <c r="G135" s="74">
        <v>92962</v>
      </c>
    </row>
    <row r="136" spans="1:7">
      <c r="A136" s="1"/>
      <c r="B136" s="50"/>
      <c r="C136" s="73"/>
      <c r="D136" s="64"/>
      <c r="E136" s="64"/>
      <c r="F136" s="64"/>
      <c r="G136" s="64"/>
    </row>
    <row r="137" spans="1:7">
      <c r="A137" s="1"/>
      <c r="B137" s="50">
        <v>1.103</v>
      </c>
      <c r="C137" s="73" t="s">
        <v>33</v>
      </c>
      <c r="D137" s="51"/>
      <c r="E137" s="51"/>
      <c r="F137" s="51"/>
      <c r="G137" s="51"/>
    </row>
    <row r="138" spans="1:7" ht="15" customHeight="1">
      <c r="A138" s="1"/>
      <c r="B138" s="1">
        <v>62</v>
      </c>
      <c r="C138" s="18" t="s">
        <v>85</v>
      </c>
      <c r="D138" s="51"/>
      <c r="E138" s="51"/>
      <c r="F138" s="51"/>
      <c r="G138" s="51"/>
    </row>
    <row r="139" spans="1:7">
      <c r="A139" s="1"/>
      <c r="B139" s="38">
        <v>60</v>
      </c>
      <c r="C139" s="18" t="s">
        <v>34</v>
      </c>
      <c r="D139" s="51"/>
      <c r="E139" s="51"/>
      <c r="F139" s="51"/>
      <c r="G139" s="51"/>
    </row>
    <row r="140" spans="1:7">
      <c r="A140" s="1"/>
      <c r="B140" s="79" t="s">
        <v>166</v>
      </c>
      <c r="C140" s="127" t="s">
        <v>167</v>
      </c>
      <c r="D140" s="52">
        <v>50000</v>
      </c>
      <c r="E140" s="53">
        <v>0</v>
      </c>
      <c r="F140" s="53">
        <v>0</v>
      </c>
      <c r="G140" s="69">
        <v>0</v>
      </c>
    </row>
    <row r="141" spans="1:7">
      <c r="A141" s="1"/>
      <c r="B141" s="80" t="s">
        <v>153</v>
      </c>
      <c r="C141" s="18" t="s">
        <v>124</v>
      </c>
      <c r="D141" s="53">
        <v>0</v>
      </c>
      <c r="E141" s="52">
        <v>20000</v>
      </c>
      <c r="F141" s="53">
        <v>0</v>
      </c>
      <c r="G141" s="52">
        <v>10000</v>
      </c>
    </row>
    <row r="142" spans="1:7">
      <c r="A142" s="1"/>
      <c r="B142" s="80" t="s">
        <v>56</v>
      </c>
      <c r="C142" s="1" t="s">
        <v>17</v>
      </c>
      <c r="D142" s="64">
        <v>15000</v>
      </c>
      <c r="E142" s="69">
        <v>0</v>
      </c>
      <c r="F142" s="69">
        <v>0</v>
      </c>
      <c r="G142" s="69">
        <v>0</v>
      </c>
    </row>
    <row r="143" spans="1:7">
      <c r="A143" s="1" t="s">
        <v>4</v>
      </c>
      <c r="B143" s="38">
        <v>60</v>
      </c>
      <c r="C143" s="18" t="s">
        <v>34</v>
      </c>
      <c r="D143" s="74">
        <f t="shared" ref="D143:F143" si="29">SUM(D140:D142)</f>
        <v>65000</v>
      </c>
      <c r="E143" s="74">
        <f t="shared" si="29"/>
        <v>20000</v>
      </c>
      <c r="F143" s="72">
        <f t="shared" si="29"/>
        <v>0</v>
      </c>
      <c r="G143" s="74">
        <v>10000</v>
      </c>
    </row>
    <row r="144" spans="1:7" ht="15" customHeight="1">
      <c r="A144" s="1" t="s">
        <v>4</v>
      </c>
      <c r="B144" s="1">
        <v>62</v>
      </c>
      <c r="C144" s="18" t="s">
        <v>85</v>
      </c>
      <c r="D144" s="67">
        <f t="shared" ref="D144:E145" si="30">D143</f>
        <v>65000</v>
      </c>
      <c r="E144" s="67">
        <f t="shared" si="30"/>
        <v>20000</v>
      </c>
      <c r="F144" s="76">
        <f t="shared" ref="F144" si="31">F143</f>
        <v>0</v>
      </c>
      <c r="G144" s="67">
        <v>10000</v>
      </c>
    </row>
    <row r="145" spans="1:7">
      <c r="A145" s="1" t="s">
        <v>4</v>
      </c>
      <c r="B145" s="50">
        <v>1.103</v>
      </c>
      <c r="C145" s="73" t="s">
        <v>33</v>
      </c>
      <c r="D145" s="74">
        <f t="shared" si="30"/>
        <v>65000</v>
      </c>
      <c r="E145" s="74">
        <f t="shared" si="30"/>
        <v>20000</v>
      </c>
      <c r="F145" s="72">
        <f t="shared" ref="F145" si="32">F144</f>
        <v>0</v>
      </c>
      <c r="G145" s="74">
        <v>10000</v>
      </c>
    </row>
    <row r="146" spans="1:7">
      <c r="A146" s="132" t="s">
        <v>4</v>
      </c>
      <c r="B146" s="157">
        <v>1</v>
      </c>
      <c r="C146" s="155" t="s">
        <v>7</v>
      </c>
      <c r="D146" s="60">
        <f t="shared" ref="D146:F146" si="33">D145+D135+D95</f>
        <v>454799</v>
      </c>
      <c r="E146" s="74">
        <f t="shared" si="33"/>
        <v>422300</v>
      </c>
      <c r="F146" s="74">
        <f t="shared" si="33"/>
        <v>388291</v>
      </c>
      <c r="G146" s="60">
        <v>663947</v>
      </c>
    </row>
    <row r="147" spans="1:7">
      <c r="A147" s="1"/>
      <c r="B147" s="48"/>
      <c r="C147" s="18"/>
      <c r="D147" s="63"/>
      <c r="E147" s="63"/>
      <c r="F147" s="63"/>
      <c r="G147" s="63"/>
    </row>
    <row r="148" spans="1:7">
      <c r="A148" s="1"/>
      <c r="B148" s="38">
        <v>80</v>
      </c>
      <c r="C148" s="18" t="s">
        <v>35</v>
      </c>
      <c r="D148" s="51"/>
      <c r="E148" s="62"/>
      <c r="F148" s="62"/>
      <c r="G148" s="62"/>
    </row>
    <row r="149" spans="1:7">
      <c r="A149" s="1"/>
      <c r="B149" s="50">
        <v>80.001000000000005</v>
      </c>
      <c r="C149" s="73" t="s">
        <v>36</v>
      </c>
      <c r="D149" s="51"/>
      <c r="E149" s="51"/>
      <c r="F149" s="51"/>
      <c r="G149" s="51"/>
    </row>
    <row r="150" spans="1:7">
      <c r="A150" s="1"/>
      <c r="B150" s="83">
        <v>0.44</v>
      </c>
      <c r="C150" s="18" t="s">
        <v>10</v>
      </c>
      <c r="D150" s="51"/>
      <c r="E150" s="51"/>
      <c r="F150" s="51"/>
      <c r="G150" s="51"/>
    </row>
    <row r="151" spans="1:7">
      <c r="A151" s="1"/>
      <c r="B151" s="55" t="s">
        <v>37</v>
      </c>
      <c r="C151" s="123" t="s">
        <v>121</v>
      </c>
      <c r="D151" s="52">
        <v>125</v>
      </c>
      <c r="E151" s="52">
        <v>132</v>
      </c>
      <c r="F151" s="52">
        <v>132</v>
      </c>
      <c r="G151" s="54">
        <v>132</v>
      </c>
    </row>
    <row r="152" spans="1:7">
      <c r="A152" s="1"/>
      <c r="B152" s="79" t="s">
        <v>38</v>
      </c>
      <c r="C152" s="18" t="s">
        <v>15</v>
      </c>
      <c r="D152" s="52">
        <v>2504</v>
      </c>
      <c r="E152" s="52">
        <v>2520</v>
      </c>
      <c r="F152" s="52">
        <v>2520</v>
      </c>
      <c r="G152" s="63">
        <v>2520</v>
      </c>
    </row>
    <row r="153" spans="1:7" s="17" customFormat="1">
      <c r="A153" s="123"/>
      <c r="B153" s="79" t="s">
        <v>158</v>
      </c>
      <c r="C153" s="123" t="s">
        <v>129</v>
      </c>
      <c r="D153" s="69">
        <v>0</v>
      </c>
      <c r="E153" s="64">
        <v>1</v>
      </c>
      <c r="F153" s="64">
        <v>1</v>
      </c>
      <c r="G153" s="64">
        <v>1</v>
      </c>
    </row>
    <row r="154" spans="1:7" s="17" customFormat="1">
      <c r="A154" s="123"/>
      <c r="B154" s="124" t="s">
        <v>163</v>
      </c>
      <c r="C154" s="123" t="s">
        <v>160</v>
      </c>
      <c r="D154" s="66">
        <v>0</v>
      </c>
      <c r="E154" s="65">
        <v>1</v>
      </c>
      <c r="F154" s="65">
        <v>1</v>
      </c>
      <c r="G154" s="67">
        <v>1</v>
      </c>
    </row>
    <row r="155" spans="1:7">
      <c r="A155" s="1" t="s">
        <v>4</v>
      </c>
      <c r="B155" s="83">
        <v>0.44</v>
      </c>
      <c r="C155" s="18" t="s">
        <v>10</v>
      </c>
      <c r="D155" s="59">
        <f t="shared" ref="D155:E155" si="34">SUM(D151:D154)</f>
        <v>2629</v>
      </c>
      <c r="E155" s="59">
        <f t="shared" si="34"/>
        <v>2654</v>
      </c>
      <c r="F155" s="59">
        <f t="shared" ref="F155" si="35">SUM(F151:F154)</f>
        <v>2654</v>
      </c>
      <c r="G155" s="59">
        <v>2654</v>
      </c>
    </row>
    <row r="156" spans="1:7">
      <c r="A156" s="1" t="s">
        <v>4</v>
      </c>
      <c r="B156" s="50">
        <v>80.001000000000005</v>
      </c>
      <c r="C156" s="73" t="s">
        <v>36</v>
      </c>
      <c r="D156" s="60">
        <f t="shared" ref="D156:E156" si="36">D155</f>
        <v>2629</v>
      </c>
      <c r="E156" s="74">
        <f t="shared" si="36"/>
        <v>2654</v>
      </c>
      <c r="F156" s="74">
        <f t="shared" ref="F156" si="37">F155</f>
        <v>2654</v>
      </c>
      <c r="G156" s="77">
        <v>2654</v>
      </c>
    </row>
    <row r="157" spans="1:7">
      <c r="A157" s="1"/>
      <c r="B157" s="84"/>
      <c r="C157" s="73"/>
      <c r="D157" s="63"/>
      <c r="E157" s="63"/>
      <c r="F157" s="63"/>
      <c r="G157" s="63"/>
    </row>
    <row r="158" spans="1:7">
      <c r="A158" s="1"/>
      <c r="B158" s="50">
        <v>80.103999999999999</v>
      </c>
      <c r="C158" s="73" t="s">
        <v>39</v>
      </c>
      <c r="D158" s="62"/>
      <c r="E158" s="62"/>
      <c r="F158" s="62"/>
      <c r="G158" s="62"/>
    </row>
    <row r="159" spans="1:7">
      <c r="A159" s="1"/>
      <c r="B159" s="79">
        <v>63</v>
      </c>
      <c r="C159" s="18" t="s">
        <v>40</v>
      </c>
      <c r="D159" s="62"/>
      <c r="E159" s="62"/>
      <c r="F159" s="62"/>
      <c r="G159" s="62"/>
    </row>
    <row r="160" spans="1:7">
      <c r="A160" s="1"/>
      <c r="B160" s="79" t="s">
        <v>109</v>
      </c>
      <c r="C160" s="18" t="s">
        <v>110</v>
      </c>
      <c r="D160" s="19">
        <v>1991</v>
      </c>
      <c r="E160" s="61">
        <v>0</v>
      </c>
      <c r="F160" s="61">
        <v>0</v>
      </c>
      <c r="G160" s="61">
        <v>0</v>
      </c>
    </row>
    <row r="161" spans="1:7">
      <c r="A161" s="1"/>
      <c r="B161" s="79" t="s">
        <v>57</v>
      </c>
      <c r="C161" s="18" t="s">
        <v>52</v>
      </c>
      <c r="D161" s="19">
        <v>4098</v>
      </c>
      <c r="E161" s="61">
        <v>0</v>
      </c>
      <c r="F161" s="61">
        <v>0</v>
      </c>
      <c r="G161" s="61">
        <v>0</v>
      </c>
    </row>
    <row r="162" spans="1:7">
      <c r="A162" s="1"/>
      <c r="B162" s="79" t="s">
        <v>58</v>
      </c>
      <c r="C162" s="18" t="s">
        <v>59</v>
      </c>
      <c r="D162" s="19">
        <v>3214</v>
      </c>
      <c r="E162" s="61">
        <v>0</v>
      </c>
      <c r="F162" s="61">
        <v>0</v>
      </c>
      <c r="G162" s="61">
        <v>0</v>
      </c>
    </row>
    <row r="163" spans="1:7">
      <c r="A163" s="1"/>
      <c r="B163" s="112" t="s">
        <v>169</v>
      </c>
      <c r="C163" s="130" t="s">
        <v>168</v>
      </c>
      <c r="D163" s="65">
        <v>15000</v>
      </c>
      <c r="E163" s="66">
        <v>0</v>
      </c>
      <c r="F163" s="66">
        <v>0</v>
      </c>
      <c r="G163" s="66">
        <v>0</v>
      </c>
    </row>
    <row r="164" spans="1:7">
      <c r="A164" s="1" t="s">
        <v>4</v>
      </c>
      <c r="B164" s="79">
        <v>63</v>
      </c>
      <c r="C164" s="18" t="s">
        <v>40</v>
      </c>
      <c r="D164" s="65">
        <f t="shared" ref="D164:F164" si="38">SUM(D160:D163)</f>
        <v>24303</v>
      </c>
      <c r="E164" s="66">
        <f t="shared" si="38"/>
        <v>0</v>
      </c>
      <c r="F164" s="66">
        <f t="shared" si="38"/>
        <v>0</v>
      </c>
      <c r="G164" s="66">
        <v>0</v>
      </c>
    </row>
    <row r="165" spans="1:7">
      <c r="A165" s="1"/>
      <c r="B165" s="79"/>
      <c r="C165" s="18"/>
      <c r="D165" s="19"/>
      <c r="E165" s="19"/>
      <c r="F165" s="19"/>
      <c r="G165" s="61"/>
    </row>
    <row r="166" spans="1:7">
      <c r="A166" s="1"/>
      <c r="B166" s="79" t="s">
        <v>227</v>
      </c>
      <c r="C166" s="18" t="s">
        <v>228</v>
      </c>
      <c r="D166" s="62"/>
      <c r="E166" s="62"/>
      <c r="F166" s="62"/>
      <c r="G166" s="62"/>
    </row>
    <row r="167" spans="1:7">
      <c r="A167" s="1"/>
      <c r="B167" s="79" t="s">
        <v>229</v>
      </c>
      <c r="C167" s="18" t="s">
        <v>148</v>
      </c>
      <c r="D167" s="61">
        <v>0</v>
      </c>
      <c r="E167" s="19">
        <v>7500</v>
      </c>
      <c r="F167" s="19">
        <v>7500</v>
      </c>
      <c r="G167" s="19">
        <v>5000</v>
      </c>
    </row>
    <row r="168" spans="1:7">
      <c r="A168" s="1" t="s">
        <v>4</v>
      </c>
      <c r="B168" s="79" t="s">
        <v>227</v>
      </c>
      <c r="C168" s="18" t="s">
        <v>228</v>
      </c>
      <c r="D168" s="58">
        <f t="shared" ref="D168:E168" si="39">D167</f>
        <v>0</v>
      </c>
      <c r="E168" s="57">
        <f t="shared" si="39"/>
        <v>7500</v>
      </c>
      <c r="F168" s="57">
        <f t="shared" ref="F168" si="40">F167</f>
        <v>7500</v>
      </c>
      <c r="G168" s="57">
        <v>5000</v>
      </c>
    </row>
    <row r="169" spans="1:7">
      <c r="A169" s="1"/>
      <c r="B169" s="79"/>
      <c r="C169" s="18"/>
      <c r="D169" s="61">
        <v>0</v>
      </c>
      <c r="E169" s="141">
        <v>0</v>
      </c>
      <c r="F169" s="141">
        <v>0</v>
      </c>
      <c r="G169" s="141">
        <v>0</v>
      </c>
    </row>
    <row r="170" spans="1:7">
      <c r="A170" s="1"/>
      <c r="B170" s="79" t="s">
        <v>270</v>
      </c>
      <c r="C170" s="18" t="s">
        <v>110</v>
      </c>
      <c r="D170" s="61">
        <f t="shared" ref="D170" si="41">D169</f>
        <v>0</v>
      </c>
      <c r="E170" s="19"/>
      <c r="F170" s="19"/>
      <c r="G170" s="19"/>
    </row>
    <row r="171" spans="1:7">
      <c r="A171" s="1"/>
      <c r="B171" s="79" t="s">
        <v>271</v>
      </c>
      <c r="C171" s="18" t="s">
        <v>272</v>
      </c>
      <c r="D171" s="61">
        <v>0</v>
      </c>
      <c r="E171" s="65"/>
      <c r="F171" s="65"/>
      <c r="G171" s="77">
        <v>5000</v>
      </c>
    </row>
    <row r="172" spans="1:7">
      <c r="A172" s="1" t="s">
        <v>4</v>
      </c>
      <c r="B172" s="79" t="s">
        <v>270</v>
      </c>
      <c r="C172" s="18" t="str">
        <f>C170</f>
        <v>Adventure Tourism</v>
      </c>
      <c r="D172" s="58">
        <f t="shared" ref="D172" si="42">D171</f>
        <v>0</v>
      </c>
      <c r="E172" s="66">
        <f t="shared" ref="E172:F172" si="43">E171</f>
        <v>0</v>
      </c>
      <c r="F172" s="66">
        <f t="shared" si="43"/>
        <v>0</v>
      </c>
      <c r="G172" s="65">
        <v>5000</v>
      </c>
    </row>
    <row r="173" spans="1:7" s="137" customFormat="1">
      <c r="A173" s="1" t="s">
        <v>4</v>
      </c>
      <c r="B173" s="50">
        <v>80.103999999999999</v>
      </c>
      <c r="C173" s="73" t="s">
        <v>39</v>
      </c>
      <c r="D173" s="77">
        <f>D164+D168+D172</f>
        <v>24303</v>
      </c>
      <c r="E173" s="77">
        <f t="shared" ref="E173:F173" si="44">E164+E168+E172</f>
        <v>7500</v>
      </c>
      <c r="F173" s="77">
        <f t="shared" si="44"/>
        <v>7500</v>
      </c>
      <c r="G173" s="77">
        <v>10000</v>
      </c>
    </row>
    <row r="174" spans="1:7">
      <c r="A174" s="1" t="s">
        <v>4</v>
      </c>
      <c r="B174" s="38">
        <v>80</v>
      </c>
      <c r="C174" s="18" t="s">
        <v>35</v>
      </c>
      <c r="D174" s="77">
        <f>D173+D156</f>
        <v>26932</v>
      </c>
      <c r="E174" s="77">
        <f t="shared" ref="E174:F174" si="45">E173+E156</f>
        <v>10154</v>
      </c>
      <c r="F174" s="77">
        <f t="shared" si="45"/>
        <v>10154</v>
      </c>
      <c r="G174" s="77">
        <v>12654</v>
      </c>
    </row>
    <row r="175" spans="1:7" s="20" customFormat="1">
      <c r="A175" s="1" t="s">
        <v>4</v>
      </c>
      <c r="B175" s="75">
        <v>3452</v>
      </c>
      <c r="C175" s="73" t="s">
        <v>0</v>
      </c>
      <c r="D175" s="63">
        <f>D174+D146</f>
        <v>481731</v>
      </c>
      <c r="E175" s="63">
        <f t="shared" ref="E175" si="46">E174+E146</f>
        <v>432454</v>
      </c>
      <c r="F175" s="63">
        <f t="shared" ref="F175" si="47">F174+F146</f>
        <v>398445</v>
      </c>
      <c r="G175" s="63">
        <v>676601</v>
      </c>
    </row>
    <row r="176" spans="1:7">
      <c r="A176" s="85" t="s">
        <v>4</v>
      </c>
      <c r="B176" s="86"/>
      <c r="C176" s="87" t="s">
        <v>5</v>
      </c>
      <c r="D176" s="60">
        <f t="shared" ref="D176:F176" si="48">D37+D175</f>
        <v>481731</v>
      </c>
      <c r="E176" s="60">
        <f t="shared" si="48"/>
        <v>432454</v>
      </c>
      <c r="F176" s="60">
        <f t="shared" si="48"/>
        <v>398445</v>
      </c>
      <c r="G176" s="60">
        <v>676605</v>
      </c>
    </row>
    <row r="177" spans="1:7" ht="6" customHeight="1">
      <c r="A177" s="1"/>
      <c r="B177" s="38"/>
      <c r="C177" s="73"/>
      <c r="D177" s="63"/>
      <c r="E177" s="63"/>
      <c r="F177" s="63"/>
      <c r="G177" s="63"/>
    </row>
    <row r="178" spans="1:7">
      <c r="A178" s="1"/>
      <c r="B178" s="38"/>
      <c r="C178" s="73" t="s">
        <v>41</v>
      </c>
      <c r="D178" s="62"/>
      <c r="E178" s="63"/>
      <c r="F178" s="63"/>
      <c r="G178" s="63"/>
    </row>
    <row r="179" spans="1:7">
      <c r="A179" s="1" t="s">
        <v>6</v>
      </c>
      <c r="B179" s="75">
        <v>5452</v>
      </c>
      <c r="C179" s="73" t="s">
        <v>1</v>
      </c>
      <c r="D179" s="63"/>
      <c r="E179" s="63"/>
      <c r="F179" s="63"/>
      <c r="G179" s="63"/>
    </row>
    <row r="180" spans="1:7">
      <c r="A180" s="1"/>
      <c r="B180" s="48">
        <v>1</v>
      </c>
      <c r="C180" s="18" t="s">
        <v>7</v>
      </c>
      <c r="D180" s="51"/>
      <c r="E180" s="51"/>
      <c r="F180" s="51"/>
      <c r="G180" s="51"/>
    </row>
    <row r="181" spans="1:7" s="21" customFormat="1">
      <c r="A181" s="88"/>
      <c r="B181" s="50">
        <v>1.101</v>
      </c>
      <c r="C181" s="73" t="s">
        <v>8</v>
      </c>
      <c r="D181" s="51"/>
      <c r="E181" s="51"/>
      <c r="F181" s="51"/>
      <c r="G181" s="51"/>
    </row>
    <row r="182" spans="1:7" s="21" customFormat="1">
      <c r="A182" s="88"/>
      <c r="B182" s="48">
        <v>44</v>
      </c>
      <c r="C182" s="18" t="s">
        <v>10</v>
      </c>
      <c r="D182" s="51"/>
      <c r="E182" s="51"/>
      <c r="F182" s="51"/>
      <c r="G182" s="51"/>
    </row>
    <row r="183" spans="1:7" s="21" customFormat="1">
      <c r="A183" s="88"/>
      <c r="B183" s="48">
        <v>50</v>
      </c>
      <c r="C183" s="18" t="s">
        <v>233</v>
      </c>
      <c r="D183" s="51"/>
      <c r="E183" s="51"/>
      <c r="F183" s="51"/>
      <c r="G183" s="51"/>
    </row>
    <row r="184" spans="1:7" s="21" customFormat="1">
      <c r="A184" s="88"/>
      <c r="B184" s="79" t="s">
        <v>234</v>
      </c>
      <c r="C184" s="117" t="s">
        <v>196</v>
      </c>
      <c r="D184" s="53">
        <v>0</v>
      </c>
      <c r="E184" s="52">
        <v>5000</v>
      </c>
      <c r="F184" s="52">
        <v>5000</v>
      </c>
      <c r="G184" s="66">
        <v>0</v>
      </c>
    </row>
    <row r="185" spans="1:7" s="21" customFormat="1">
      <c r="A185" s="88" t="s">
        <v>4</v>
      </c>
      <c r="B185" s="48">
        <v>50</v>
      </c>
      <c r="C185" s="18" t="s">
        <v>233</v>
      </c>
      <c r="D185" s="58">
        <f t="shared" ref="D185:E185" si="49">D184</f>
        <v>0</v>
      </c>
      <c r="E185" s="57">
        <f t="shared" si="49"/>
        <v>5000</v>
      </c>
      <c r="F185" s="57">
        <f t="shared" ref="F185" si="50">F184</f>
        <v>5000</v>
      </c>
      <c r="G185" s="58">
        <v>0</v>
      </c>
    </row>
    <row r="186" spans="1:7" s="21" customFormat="1">
      <c r="A186" s="88"/>
      <c r="B186" s="48"/>
      <c r="C186" s="18"/>
      <c r="D186" s="141"/>
      <c r="E186" s="148"/>
      <c r="F186" s="148"/>
      <c r="G186" s="141"/>
    </row>
    <row r="187" spans="1:7" s="21" customFormat="1" ht="25.5">
      <c r="A187" s="88"/>
      <c r="B187" s="96">
        <v>51</v>
      </c>
      <c r="C187" s="18" t="s">
        <v>245</v>
      </c>
      <c r="D187" s="62"/>
      <c r="E187" s="62"/>
      <c r="F187" s="62"/>
      <c r="G187" s="62"/>
    </row>
    <row r="188" spans="1:7" s="21" customFormat="1">
      <c r="A188" s="88"/>
      <c r="B188" s="79" t="s">
        <v>244</v>
      </c>
      <c r="C188" s="117" t="s">
        <v>196</v>
      </c>
      <c r="D188" s="53">
        <v>0</v>
      </c>
      <c r="E188" s="66">
        <v>0</v>
      </c>
      <c r="F188" s="66">
        <v>0</v>
      </c>
      <c r="G188" s="65">
        <v>50000</v>
      </c>
    </row>
    <row r="189" spans="1:7" s="21" customFormat="1" ht="25.5">
      <c r="A189" s="88" t="s">
        <v>4</v>
      </c>
      <c r="B189" s="96">
        <v>51</v>
      </c>
      <c r="C189" s="18" t="s">
        <v>245</v>
      </c>
      <c r="D189" s="58">
        <f t="shared" ref="D189" si="51">D188</f>
        <v>0</v>
      </c>
      <c r="E189" s="58">
        <v>0</v>
      </c>
      <c r="F189" s="58">
        <v>0</v>
      </c>
      <c r="G189" s="57">
        <v>50000</v>
      </c>
    </row>
    <row r="190" spans="1:7" s="21" customFormat="1">
      <c r="A190" s="88"/>
      <c r="B190" s="96"/>
      <c r="C190" s="18"/>
      <c r="D190" s="61"/>
      <c r="E190" s="61"/>
      <c r="F190" s="61"/>
      <c r="G190" s="19"/>
    </row>
    <row r="191" spans="1:7" s="21" customFormat="1">
      <c r="A191" s="88"/>
      <c r="B191" s="96">
        <v>52</v>
      </c>
      <c r="C191" s="18" t="s">
        <v>255</v>
      </c>
      <c r="D191" s="51"/>
      <c r="E191" s="51"/>
      <c r="F191" s="51"/>
      <c r="G191" s="51"/>
    </row>
    <row r="192" spans="1:7" s="21" customFormat="1">
      <c r="A192" s="88"/>
      <c r="B192" s="79" t="s">
        <v>256</v>
      </c>
      <c r="C192" s="117" t="s">
        <v>257</v>
      </c>
      <c r="D192" s="53">
        <v>0</v>
      </c>
      <c r="E192" s="66">
        <v>0</v>
      </c>
      <c r="F192" s="66">
        <v>0</v>
      </c>
      <c r="G192" s="65">
        <v>1390</v>
      </c>
    </row>
    <row r="193" spans="1:7" s="21" customFormat="1">
      <c r="A193" s="88" t="s">
        <v>4</v>
      </c>
      <c r="B193" s="96">
        <v>52</v>
      </c>
      <c r="C193" s="18" t="s">
        <v>255</v>
      </c>
      <c r="D193" s="58">
        <f>D192</f>
        <v>0</v>
      </c>
      <c r="E193" s="53">
        <v>0</v>
      </c>
      <c r="F193" s="53">
        <v>0</v>
      </c>
      <c r="G193" s="57">
        <v>1390</v>
      </c>
    </row>
    <row r="194" spans="1:7" s="21" customFormat="1">
      <c r="A194" s="88" t="s">
        <v>4</v>
      </c>
      <c r="B194" s="48">
        <v>44</v>
      </c>
      <c r="C194" s="18" t="s">
        <v>10</v>
      </c>
      <c r="D194" s="58">
        <f>D185+D189+D193</f>
        <v>0</v>
      </c>
      <c r="E194" s="57">
        <f t="shared" ref="E194:F194" si="52">E185+E189+E193</f>
        <v>5000</v>
      </c>
      <c r="F194" s="57">
        <f t="shared" si="52"/>
        <v>5000</v>
      </c>
      <c r="G194" s="57">
        <v>51390</v>
      </c>
    </row>
    <row r="195" spans="1:7" s="21" customFormat="1">
      <c r="A195" s="88"/>
      <c r="B195" s="50"/>
      <c r="C195" s="73"/>
      <c r="D195" s="51"/>
      <c r="E195" s="51"/>
      <c r="F195" s="51"/>
      <c r="G195" s="51"/>
    </row>
    <row r="196" spans="1:7" s="21" customFormat="1">
      <c r="A196" s="88"/>
      <c r="B196" s="48">
        <v>45</v>
      </c>
      <c r="C196" s="18" t="s">
        <v>218</v>
      </c>
      <c r="D196" s="51"/>
      <c r="E196" s="51"/>
      <c r="F196" s="51"/>
      <c r="G196" s="51"/>
    </row>
    <row r="197" spans="1:7" s="21" customFormat="1">
      <c r="A197" s="88"/>
      <c r="B197" s="48">
        <v>50</v>
      </c>
      <c r="C197" s="18" t="s">
        <v>219</v>
      </c>
      <c r="D197" s="62"/>
      <c r="E197" s="62"/>
      <c r="F197" s="62"/>
      <c r="G197" s="62"/>
    </row>
    <row r="198" spans="1:7" s="21" customFormat="1">
      <c r="A198" s="133"/>
      <c r="B198" s="181" t="s">
        <v>220</v>
      </c>
      <c r="C198" s="182" t="s">
        <v>196</v>
      </c>
      <c r="D198" s="66">
        <v>0</v>
      </c>
      <c r="E198" s="65">
        <v>15000</v>
      </c>
      <c r="F198" s="65">
        <v>15000</v>
      </c>
      <c r="G198" s="65">
        <v>30000</v>
      </c>
    </row>
    <row r="199" spans="1:7" s="21" customFormat="1">
      <c r="A199" s="88" t="s">
        <v>4</v>
      </c>
      <c r="B199" s="48">
        <v>50</v>
      </c>
      <c r="C199" s="18" t="s">
        <v>219</v>
      </c>
      <c r="D199" s="66">
        <f t="shared" ref="D199:E199" si="53">D198</f>
        <v>0</v>
      </c>
      <c r="E199" s="65">
        <f t="shared" si="53"/>
        <v>15000</v>
      </c>
      <c r="F199" s="65">
        <f t="shared" ref="F199" si="54">F198</f>
        <v>15000</v>
      </c>
      <c r="G199" s="65">
        <v>30000</v>
      </c>
    </row>
    <row r="200" spans="1:7" s="21" customFormat="1">
      <c r="A200" s="88" t="s">
        <v>4</v>
      </c>
      <c r="B200" s="48">
        <v>45</v>
      </c>
      <c r="C200" s="18" t="s">
        <v>218</v>
      </c>
      <c r="D200" s="58">
        <f t="shared" ref="D200:E200" si="55">D199</f>
        <v>0</v>
      </c>
      <c r="E200" s="57">
        <f t="shared" si="55"/>
        <v>15000</v>
      </c>
      <c r="F200" s="57">
        <f t="shared" ref="F200" si="56">F199</f>
        <v>15000</v>
      </c>
      <c r="G200" s="57">
        <v>30000</v>
      </c>
    </row>
    <row r="201" spans="1:7" s="21" customFormat="1">
      <c r="A201" s="88"/>
      <c r="B201" s="50"/>
      <c r="C201" s="73"/>
      <c r="D201" s="51"/>
      <c r="E201" s="51"/>
      <c r="F201" s="51"/>
      <c r="G201" s="51"/>
    </row>
    <row r="202" spans="1:7" s="21" customFormat="1" ht="14.1" customHeight="1">
      <c r="A202" s="88"/>
      <c r="B202" s="48">
        <v>46</v>
      </c>
      <c r="C202" s="18" t="s">
        <v>197</v>
      </c>
      <c r="D202" s="51"/>
      <c r="E202" s="51"/>
      <c r="F202" s="51"/>
      <c r="G202" s="51"/>
    </row>
    <row r="203" spans="1:7" s="21" customFormat="1" ht="14.1" customHeight="1">
      <c r="A203" s="88"/>
      <c r="B203" s="48">
        <v>50</v>
      </c>
      <c r="C203" s="18" t="s">
        <v>194</v>
      </c>
      <c r="D203" s="51"/>
      <c r="E203" s="51"/>
      <c r="F203" s="51"/>
      <c r="G203" s="51"/>
    </row>
    <row r="204" spans="1:7" s="21" customFormat="1" ht="14.1" customHeight="1">
      <c r="A204" s="88"/>
      <c r="B204" s="79" t="s">
        <v>195</v>
      </c>
      <c r="C204" s="117" t="s">
        <v>196</v>
      </c>
      <c r="D204" s="53">
        <v>0</v>
      </c>
      <c r="E204" s="52">
        <v>10000</v>
      </c>
      <c r="F204" s="52">
        <v>10000</v>
      </c>
      <c r="G204" s="70">
        <v>30000</v>
      </c>
    </row>
    <row r="205" spans="1:7" s="21" customFormat="1" ht="14.1" customHeight="1">
      <c r="A205" s="88" t="s">
        <v>4</v>
      </c>
      <c r="B205" s="48">
        <v>50</v>
      </c>
      <c r="C205" s="18" t="s">
        <v>194</v>
      </c>
      <c r="D205" s="58">
        <f t="shared" ref="D205:E205" si="57">D204</f>
        <v>0</v>
      </c>
      <c r="E205" s="57">
        <f t="shared" si="57"/>
        <v>10000</v>
      </c>
      <c r="F205" s="57">
        <f t="shared" ref="F205" si="58">F204</f>
        <v>10000</v>
      </c>
      <c r="G205" s="57">
        <v>30000</v>
      </c>
    </row>
    <row r="206" spans="1:7" s="21" customFormat="1">
      <c r="A206" s="88"/>
      <c r="B206" s="48"/>
      <c r="C206" s="18"/>
      <c r="D206" s="141"/>
      <c r="E206" s="148"/>
      <c r="F206" s="148"/>
      <c r="G206" s="148"/>
    </row>
    <row r="207" spans="1:7" s="21" customFormat="1" ht="14.1" customHeight="1">
      <c r="A207" s="88"/>
      <c r="B207" s="96">
        <v>51</v>
      </c>
      <c r="C207" s="18" t="s">
        <v>258</v>
      </c>
      <c r="D207" s="61"/>
      <c r="E207" s="19"/>
      <c r="F207" s="19"/>
      <c r="G207" s="19"/>
    </row>
    <row r="208" spans="1:7" s="21" customFormat="1" ht="14.1" customHeight="1">
      <c r="A208" s="88"/>
      <c r="B208" s="79" t="s">
        <v>299</v>
      </c>
      <c r="C208" s="117" t="s">
        <v>196</v>
      </c>
      <c r="D208" s="66"/>
      <c r="E208" s="65">
        <v>10000</v>
      </c>
      <c r="F208" s="65">
        <v>10000</v>
      </c>
      <c r="G208" s="67">
        <v>20000</v>
      </c>
    </row>
    <row r="209" spans="1:7" s="21" customFormat="1" ht="14.1" customHeight="1">
      <c r="A209" s="88" t="s">
        <v>4</v>
      </c>
      <c r="B209" s="96">
        <v>51</v>
      </c>
      <c r="C209" s="18" t="s">
        <v>258</v>
      </c>
      <c r="D209" s="66">
        <f>SUM(D208:D208)</f>
        <v>0</v>
      </c>
      <c r="E209" s="65">
        <f t="shared" ref="E209:F209" si="59">SUM(E208:E208)</f>
        <v>10000</v>
      </c>
      <c r="F209" s="65">
        <f t="shared" si="59"/>
        <v>10000</v>
      </c>
      <c r="G209" s="65">
        <v>20000</v>
      </c>
    </row>
    <row r="210" spans="1:7" s="21" customFormat="1">
      <c r="A210" s="88"/>
      <c r="B210" s="96"/>
      <c r="C210" s="18"/>
      <c r="D210" s="61"/>
      <c r="E210" s="61"/>
      <c r="F210" s="61"/>
      <c r="G210" s="19"/>
    </row>
    <row r="211" spans="1:7" s="21" customFormat="1" ht="14.1" customHeight="1">
      <c r="A211" s="88"/>
      <c r="B211" s="96">
        <v>52</v>
      </c>
      <c r="C211" s="18" t="s">
        <v>182</v>
      </c>
      <c r="D211" s="51"/>
      <c r="E211" s="51"/>
      <c r="F211" s="51"/>
      <c r="G211" s="51"/>
    </row>
    <row r="212" spans="1:7" s="21" customFormat="1" ht="14.1" customHeight="1">
      <c r="A212" s="88"/>
      <c r="B212" s="79" t="s">
        <v>217</v>
      </c>
      <c r="C212" s="117" t="s">
        <v>196</v>
      </c>
      <c r="D212" s="53">
        <v>0</v>
      </c>
      <c r="E212" s="52">
        <v>15000</v>
      </c>
      <c r="F212" s="52">
        <v>15000</v>
      </c>
      <c r="G212" s="65">
        <v>30000</v>
      </c>
    </row>
    <row r="213" spans="1:7" s="21" customFormat="1" ht="14.1" customHeight="1">
      <c r="A213" s="88" t="s">
        <v>4</v>
      </c>
      <c r="B213" s="96">
        <v>52</v>
      </c>
      <c r="C213" s="18" t="s">
        <v>182</v>
      </c>
      <c r="D213" s="58">
        <f t="shared" ref="D213:E213" si="60">D212</f>
        <v>0</v>
      </c>
      <c r="E213" s="57">
        <f t="shared" si="60"/>
        <v>15000</v>
      </c>
      <c r="F213" s="57">
        <f t="shared" ref="F213" si="61">F212</f>
        <v>15000</v>
      </c>
      <c r="G213" s="57">
        <v>30000</v>
      </c>
    </row>
    <row r="214" spans="1:7" s="21" customFormat="1">
      <c r="A214" s="88"/>
      <c r="B214" s="96"/>
      <c r="C214" s="18"/>
      <c r="D214" s="141"/>
      <c r="E214" s="148"/>
      <c r="F214" s="148"/>
      <c r="G214" s="148"/>
    </row>
    <row r="215" spans="1:7" s="21" customFormat="1" ht="25.5">
      <c r="A215" s="88"/>
      <c r="B215" s="96">
        <v>53</v>
      </c>
      <c r="C215" s="18" t="s">
        <v>262</v>
      </c>
      <c r="D215" s="62"/>
      <c r="E215" s="62"/>
      <c r="F215" s="62"/>
      <c r="G215" s="62"/>
    </row>
    <row r="216" spans="1:7" s="21" customFormat="1" ht="14.1" customHeight="1">
      <c r="A216" s="88"/>
      <c r="B216" s="79" t="s">
        <v>263</v>
      </c>
      <c r="C216" s="117" t="s">
        <v>259</v>
      </c>
      <c r="D216" s="53">
        <v>0</v>
      </c>
      <c r="E216" s="52"/>
      <c r="F216" s="52"/>
      <c r="G216" s="65">
        <v>50000</v>
      </c>
    </row>
    <row r="217" spans="1:7" s="21" customFormat="1" ht="25.5">
      <c r="A217" s="88" t="s">
        <v>4</v>
      </c>
      <c r="B217" s="96">
        <v>53</v>
      </c>
      <c r="C217" s="18" t="str">
        <f>C215</f>
        <v xml:space="preserve">Conversion of Singshore Bridge as a Glass Sky Walk Bridge, Gyalshing </v>
      </c>
      <c r="D217" s="58">
        <f t="shared" ref="D217:F217" si="62">D216</f>
        <v>0</v>
      </c>
      <c r="E217" s="58">
        <f t="shared" si="62"/>
        <v>0</v>
      </c>
      <c r="F217" s="58">
        <f t="shared" si="62"/>
        <v>0</v>
      </c>
      <c r="G217" s="57">
        <v>50000</v>
      </c>
    </row>
    <row r="218" spans="1:7" s="21" customFormat="1">
      <c r="A218" s="88"/>
      <c r="B218" s="96"/>
      <c r="C218" s="18"/>
      <c r="D218" s="141"/>
      <c r="E218" s="141"/>
      <c r="F218" s="141"/>
      <c r="G218" s="148"/>
    </row>
    <row r="219" spans="1:7" s="21" customFormat="1" ht="27.95" customHeight="1">
      <c r="A219" s="88"/>
      <c r="B219" s="96">
        <v>54</v>
      </c>
      <c r="C219" s="18" t="s">
        <v>274</v>
      </c>
      <c r="D219" s="141"/>
      <c r="E219" s="148"/>
      <c r="F219" s="148"/>
      <c r="G219" s="148"/>
    </row>
    <row r="220" spans="1:7" s="21" customFormat="1" ht="14.1" customHeight="1">
      <c r="A220" s="88"/>
      <c r="B220" s="112" t="s">
        <v>273</v>
      </c>
      <c r="C220" s="18" t="s">
        <v>225</v>
      </c>
      <c r="D220" s="61">
        <v>0</v>
      </c>
      <c r="E220" s="61">
        <v>0</v>
      </c>
      <c r="F220" s="61">
        <v>0</v>
      </c>
      <c r="G220" s="19">
        <v>75000</v>
      </c>
    </row>
    <row r="221" spans="1:7" s="21" customFormat="1" ht="27.95" customHeight="1">
      <c r="A221" s="88" t="s">
        <v>4</v>
      </c>
      <c r="B221" s="96">
        <v>54</v>
      </c>
      <c r="C221" s="18" t="s">
        <v>274</v>
      </c>
      <c r="D221" s="58">
        <f>D220</f>
        <v>0</v>
      </c>
      <c r="E221" s="58">
        <f t="shared" ref="E221:F221" si="63">E220</f>
        <v>0</v>
      </c>
      <c r="F221" s="58">
        <f t="shared" si="63"/>
        <v>0</v>
      </c>
      <c r="G221" s="57">
        <v>75000</v>
      </c>
    </row>
    <row r="222" spans="1:7" s="21" customFormat="1">
      <c r="A222" s="88"/>
      <c r="B222" s="96"/>
      <c r="C222" s="18"/>
      <c r="D222" s="141"/>
      <c r="E222" s="141"/>
      <c r="F222" s="141"/>
      <c r="G222" s="148"/>
    </row>
    <row r="223" spans="1:7" s="21" customFormat="1" ht="25.5">
      <c r="A223" s="88"/>
      <c r="B223" s="96">
        <v>55</v>
      </c>
      <c r="C223" s="18" t="s">
        <v>278</v>
      </c>
      <c r="D223" s="61"/>
      <c r="E223" s="61"/>
      <c r="F223" s="61"/>
      <c r="G223" s="19"/>
    </row>
    <row r="224" spans="1:7" s="21" customFormat="1" ht="14.1" customHeight="1">
      <c r="A224" s="88"/>
      <c r="B224" s="149" t="s">
        <v>277</v>
      </c>
      <c r="C224" s="18" t="s">
        <v>196</v>
      </c>
      <c r="D224" s="66">
        <v>0</v>
      </c>
      <c r="E224" s="66">
        <v>0</v>
      </c>
      <c r="F224" s="66">
        <v>0</v>
      </c>
      <c r="G224" s="65">
        <v>6000</v>
      </c>
    </row>
    <row r="225" spans="1:7" s="21" customFormat="1" ht="25.5">
      <c r="A225" s="88" t="s">
        <v>4</v>
      </c>
      <c r="B225" s="96">
        <v>55</v>
      </c>
      <c r="C225" s="18" t="s">
        <v>278</v>
      </c>
      <c r="D225" s="58">
        <f>D224</f>
        <v>0</v>
      </c>
      <c r="E225" s="58">
        <f t="shared" ref="E225:F225" si="64">E224</f>
        <v>0</v>
      </c>
      <c r="F225" s="58">
        <f t="shared" si="64"/>
        <v>0</v>
      </c>
      <c r="G225" s="57">
        <v>6000</v>
      </c>
    </row>
    <row r="226" spans="1:7" s="21" customFormat="1">
      <c r="A226" s="88"/>
      <c r="B226" s="96"/>
      <c r="C226" s="18"/>
      <c r="D226" s="141"/>
      <c r="E226" s="141"/>
      <c r="F226" s="141"/>
      <c r="G226" s="148"/>
    </row>
    <row r="227" spans="1:7" s="21" customFormat="1" ht="25.5">
      <c r="A227" s="88"/>
      <c r="B227" s="96">
        <v>56</v>
      </c>
      <c r="C227" s="18" t="s">
        <v>279</v>
      </c>
      <c r="D227" s="61"/>
      <c r="E227" s="61"/>
      <c r="F227" s="61"/>
      <c r="G227" s="19"/>
    </row>
    <row r="228" spans="1:7" s="21" customFormat="1" ht="14.1" customHeight="1">
      <c r="A228" s="88"/>
      <c r="B228" s="112" t="s">
        <v>280</v>
      </c>
      <c r="C228" s="18" t="s">
        <v>257</v>
      </c>
      <c r="D228" s="66"/>
      <c r="E228" s="66"/>
      <c r="F228" s="66"/>
      <c r="G228" s="65">
        <v>20000</v>
      </c>
    </row>
    <row r="229" spans="1:7" s="21" customFormat="1" ht="25.5">
      <c r="A229" s="88" t="s">
        <v>4</v>
      </c>
      <c r="B229" s="96">
        <v>56</v>
      </c>
      <c r="C229" s="18" t="s">
        <v>279</v>
      </c>
      <c r="D229" s="58">
        <f>D228</f>
        <v>0</v>
      </c>
      <c r="E229" s="58">
        <f t="shared" ref="E229:F229" si="65">E228</f>
        <v>0</v>
      </c>
      <c r="F229" s="58">
        <f t="shared" si="65"/>
        <v>0</v>
      </c>
      <c r="G229" s="57">
        <v>20000</v>
      </c>
    </row>
    <row r="230" spans="1:7" s="21" customFormat="1" ht="14.1" customHeight="1">
      <c r="A230" s="88" t="s">
        <v>4</v>
      </c>
      <c r="B230" s="48">
        <v>46</v>
      </c>
      <c r="C230" s="18" t="s">
        <v>197</v>
      </c>
      <c r="D230" s="58">
        <f t="shared" ref="D230:F230" si="66">D205+D209+D213+D217+D221+D225+D229</f>
        <v>0</v>
      </c>
      <c r="E230" s="57">
        <f t="shared" si="66"/>
        <v>35000</v>
      </c>
      <c r="F230" s="57">
        <f t="shared" si="66"/>
        <v>35000</v>
      </c>
      <c r="G230" s="57">
        <v>231000</v>
      </c>
    </row>
    <row r="231" spans="1:7" s="21" customFormat="1" ht="10.5" customHeight="1">
      <c r="A231" s="88"/>
      <c r="B231" s="48"/>
      <c r="C231" s="18"/>
      <c r="D231" s="61"/>
      <c r="E231" s="19"/>
      <c r="F231" s="19"/>
      <c r="G231" s="19"/>
    </row>
    <row r="232" spans="1:7" s="21" customFormat="1" ht="14.1" customHeight="1">
      <c r="A232" s="88"/>
      <c r="B232" s="48">
        <v>47</v>
      </c>
      <c r="C232" s="18" t="s">
        <v>247</v>
      </c>
      <c r="D232" s="51"/>
      <c r="E232" s="51"/>
      <c r="F232" s="51"/>
      <c r="G232" s="51"/>
    </row>
    <row r="233" spans="1:7" s="21" customFormat="1" ht="39.950000000000003" customHeight="1">
      <c r="A233" s="88"/>
      <c r="B233" s="96">
        <v>70</v>
      </c>
      <c r="C233" s="18" t="s">
        <v>302</v>
      </c>
      <c r="D233" s="51"/>
      <c r="E233" s="51"/>
      <c r="F233" s="51"/>
      <c r="G233" s="51"/>
    </row>
    <row r="234" spans="1:7" s="21" customFormat="1" ht="14.1" customHeight="1">
      <c r="A234" s="88"/>
      <c r="B234" s="79" t="s">
        <v>248</v>
      </c>
      <c r="C234" s="117" t="s">
        <v>196</v>
      </c>
      <c r="D234" s="66">
        <v>0</v>
      </c>
      <c r="E234" s="65"/>
      <c r="F234" s="65"/>
      <c r="G234" s="67">
        <v>3377</v>
      </c>
    </row>
    <row r="235" spans="1:7" s="21" customFormat="1" ht="39.950000000000003" customHeight="1">
      <c r="A235" s="88" t="s">
        <v>4</v>
      </c>
      <c r="B235" s="96">
        <v>70</v>
      </c>
      <c r="C235" s="18" t="s">
        <v>302</v>
      </c>
      <c r="D235" s="66">
        <f t="shared" ref="D235:F235" si="67">D234</f>
        <v>0</v>
      </c>
      <c r="E235" s="66">
        <f t="shared" si="67"/>
        <v>0</v>
      </c>
      <c r="F235" s="66">
        <f t="shared" si="67"/>
        <v>0</v>
      </c>
      <c r="G235" s="65">
        <v>3377</v>
      </c>
    </row>
    <row r="236" spans="1:7" s="21" customFormat="1" ht="14.1" customHeight="1">
      <c r="A236" s="133" t="s">
        <v>4</v>
      </c>
      <c r="B236" s="134">
        <v>47</v>
      </c>
      <c r="C236" s="155" t="str">
        <f>C232</f>
        <v>Mangan District</v>
      </c>
      <c r="D236" s="147">
        <f>D235</f>
        <v>0</v>
      </c>
      <c r="E236" s="147">
        <f t="shared" ref="E236:F236" si="68">E235</f>
        <v>0</v>
      </c>
      <c r="F236" s="147">
        <f t="shared" si="68"/>
        <v>0</v>
      </c>
      <c r="G236" s="59">
        <v>3377</v>
      </c>
    </row>
    <row r="237" spans="1:7" s="21" customFormat="1">
      <c r="A237" s="88"/>
      <c r="B237" s="96"/>
      <c r="C237" s="18"/>
      <c r="D237" s="62"/>
      <c r="E237" s="62"/>
      <c r="F237" s="62"/>
      <c r="G237" s="62"/>
    </row>
    <row r="238" spans="1:7" s="21" customFormat="1">
      <c r="A238" s="88"/>
      <c r="B238" s="48">
        <v>48</v>
      </c>
      <c r="C238" s="18" t="s">
        <v>206</v>
      </c>
      <c r="D238" s="51"/>
      <c r="E238" s="51"/>
      <c r="F238" s="51"/>
      <c r="G238" s="51"/>
    </row>
    <row r="239" spans="1:7" s="21" customFormat="1" ht="25.5">
      <c r="A239" s="88"/>
      <c r="B239" s="96">
        <v>50</v>
      </c>
      <c r="C239" s="18" t="s">
        <v>208</v>
      </c>
      <c r="D239" s="51"/>
      <c r="E239" s="51"/>
      <c r="F239" s="51"/>
      <c r="G239" s="51"/>
    </row>
    <row r="240" spans="1:7" s="21" customFormat="1">
      <c r="A240" s="88"/>
      <c r="B240" s="79" t="s">
        <v>207</v>
      </c>
      <c r="C240" s="117" t="s">
        <v>196</v>
      </c>
      <c r="D240" s="53">
        <v>0</v>
      </c>
      <c r="E240" s="52">
        <v>100000</v>
      </c>
      <c r="F240" s="52">
        <v>100000</v>
      </c>
      <c r="G240" s="19">
        <v>70000</v>
      </c>
    </row>
    <row r="241" spans="1:7" s="21" customFormat="1">
      <c r="A241" s="88"/>
      <c r="B241" s="79" t="s">
        <v>224</v>
      </c>
      <c r="C241" s="117" t="s">
        <v>225</v>
      </c>
      <c r="D241" s="53">
        <v>0</v>
      </c>
      <c r="E241" s="52">
        <v>50000</v>
      </c>
      <c r="F241" s="52">
        <v>50000</v>
      </c>
      <c r="G241" s="66">
        <v>0</v>
      </c>
    </row>
    <row r="242" spans="1:7" s="21" customFormat="1" ht="25.5">
      <c r="A242" s="88" t="s">
        <v>4</v>
      </c>
      <c r="B242" s="96">
        <v>50</v>
      </c>
      <c r="C242" s="18" t="s">
        <v>208</v>
      </c>
      <c r="D242" s="58">
        <f t="shared" ref="D242:E242" si="69">SUM(D240:D241)</f>
        <v>0</v>
      </c>
      <c r="E242" s="57">
        <f t="shared" si="69"/>
        <v>150000</v>
      </c>
      <c r="F242" s="57">
        <f t="shared" ref="F242" si="70">SUM(F240:F241)</f>
        <v>150000</v>
      </c>
      <c r="G242" s="57">
        <v>70000</v>
      </c>
    </row>
    <row r="243" spans="1:7" s="21" customFormat="1">
      <c r="A243" s="88"/>
      <c r="B243" s="96"/>
      <c r="C243" s="18"/>
      <c r="D243" s="62"/>
      <c r="E243" s="62"/>
      <c r="F243" s="62"/>
      <c r="G243" s="62"/>
    </row>
    <row r="244" spans="1:7" s="21" customFormat="1" ht="25.5">
      <c r="A244" s="88"/>
      <c r="B244" s="96">
        <v>51</v>
      </c>
      <c r="C244" s="128" t="s">
        <v>96</v>
      </c>
      <c r="D244" s="51"/>
      <c r="E244" s="51"/>
      <c r="F244" s="51"/>
      <c r="G244" s="51"/>
    </row>
    <row r="245" spans="1:7" s="21" customFormat="1">
      <c r="A245" s="88"/>
      <c r="B245" s="79" t="s">
        <v>210</v>
      </c>
      <c r="C245" s="117" t="s">
        <v>196</v>
      </c>
      <c r="D245" s="53">
        <v>0</v>
      </c>
      <c r="E245" s="52">
        <v>10000</v>
      </c>
      <c r="F245" s="52">
        <v>10000</v>
      </c>
      <c r="G245" s="65">
        <v>50000</v>
      </c>
    </row>
    <row r="246" spans="1:7" s="138" customFormat="1" ht="25.5">
      <c r="A246" s="88" t="s">
        <v>4</v>
      </c>
      <c r="B246" s="96">
        <v>51</v>
      </c>
      <c r="C246" s="128" t="s">
        <v>96</v>
      </c>
      <c r="D246" s="58">
        <f t="shared" ref="D246:E246" si="71">D245</f>
        <v>0</v>
      </c>
      <c r="E246" s="57">
        <f t="shared" si="71"/>
        <v>10000</v>
      </c>
      <c r="F246" s="57">
        <f t="shared" ref="F246" si="72">F245</f>
        <v>10000</v>
      </c>
      <c r="G246" s="57">
        <v>50000</v>
      </c>
    </row>
    <row r="247" spans="1:7" s="21" customFormat="1">
      <c r="A247" s="88"/>
      <c r="B247" s="96"/>
      <c r="C247" s="128"/>
      <c r="D247" s="62"/>
      <c r="E247" s="62"/>
      <c r="F247" s="62"/>
      <c r="G247" s="62"/>
    </row>
    <row r="248" spans="1:7" s="21" customFormat="1" ht="38.25">
      <c r="A248" s="88"/>
      <c r="B248" s="96">
        <v>52</v>
      </c>
      <c r="C248" s="88" t="s">
        <v>209</v>
      </c>
      <c r="D248" s="51"/>
      <c r="E248" s="51"/>
      <c r="F248" s="51"/>
      <c r="G248" s="51"/>
    </row>
    <row r="249" spans="1:7" s="21" customFormat="1">
      <c r="A249" s="88"/>
      <c r="B249" s="79" t="s">
        <v>211</v>
      </c>
      <c r="C249" s="117" t="s">
        <v>196</v>
      </c>
      <c r="D249" s="53">
        <v>0</v>
      </c>
      <c r="E249" s="52">
        <v>50000</v>
      </c>
      <c r="F249" s="52">
        <f>50000+20000</f>
        <v>70000</v>
      </c>
      <c r="G249" s="65">
        <v>42100</v>
      </c>
    </row>
    <row r="250" spans="1:7" s="21" customFormat="1" ht="38.25">
      <c r="A250" s="88" t="s">
        <v>4</v>
      </c>
      <c r="B250" s="96">
        <v>52</v>
      </c>
      <c r="C250" s="88" t="s">
        <v>209</v>
      </c>
      <c r="D250" s="58">
        <f t="shared" ref="D250:E250" si="73">D249</f>
        <v>0</v>
      </c>
      <c r="E250" s="57">
        <f t="shared" si="73"/>
        <v>50000</v>
      </c>
      <c r="F250" s="57">
        <f t="shared" ref="F250" si="74">F249</f>
        <v>70000</v>
      </c>
      <c r="G250" s="57">
        <v>42100</v>
      </c>
    </row>
    <row r="251" spans="1:7" s="21" customFormat="1" ht="12.95" customHeight="1">
      <c r="A251" s="88"/>
      <c r="B251" s="96"/>
      <c r="C251" s="88"/>
      <c r="D251" s="141"/>
      <c r="E251" s="141"/>
      <c r="F251" s="141"/>
      <c r="G251" s="93"/>
    </row>
    <row r="252" spans="1:7" s="22" customFormat="1">
      <c r="A252" s="142"/>
      <c r="B252" s="96">
        <v>53</v>
      </c>
      <c r="C252" s="143" t="s">
        <v>239</v>
      </c>
      <c r="D252" s="4"/>
      <c r="E252" s="51"/>
      <c r="F252" s="144"/>
      <c r="G252" s="145"/>
    </row>
    <row r="253" spans="1:7" s="22" customFormat="1">
      <c r="A253" s="142"/>
      <c r="B253" s="79" t="s">
        <v>240</v>
      </c>
      <c r="C253" s="117" t="s">
        <v>196</v>
      </c>
      <c r="D253" s="53">
        <v>0</v>
      </c>
      <c r="E253" s="61">
        <v>0</v>
      </c>
      <c r="F253" s="51">
        <v>1500</v>
      </c>
      <c r="G253" s="66">
        <v>0</v>
      </c>
    </row>
    <row r="254" spans="1:7" s="22" customFormat="1">
      <c r="A254" s="142" t="s">
        <v>4</v>
      </c>
      <c r="B254" s="96">
        <v>53</v>
      </c>
      <c r="C254" s="143" t="s">
        <v>239</v>
      </c>
      <c r="D254" s="58">
        <f t="shared" ref="D254:F254" si="75">D253</f>
        <v>0</v>
      </c>
      <c r="E254" s="58">
        <f t="shared" si="75"/>
        <v>0</v>
      </c>
      <c r="F254" s="57">
        <f t="shared" si="75"/>
        <v>1500</v>
      </c>
      <c r="G254" s="58">
        <v>0</v>
      </c>
    </row>
    <row r="255" spans="1:7" s="22" customFormat="1" ht="12.95" customHeight="1">
      <c r="A255" s="142"/>
      <c r="B255" s="96"/>
      <c r="C255" s="143"/>
      <c r="D255" s="61"/>
      <c r="E255" s="61"/>
      <c r="F255" s="19"/>
      <c r="G255" s="61"/>
    </row>
    <row r="256" spans="1:7" s="22" customFormat="1" ht="25.5">
      <c r="A256" s="142"/>
      <c r="B256" s="96">
        <v>54</v>
      </c>
      <c r="C256" s="143" t="s">
        <v>304</v>
      </c>
      <c r="D256" s="61"/>
      <c r="E256" s="61"/>
      <c r="F256" s="19"/>
      <c r="G256" s="61"/>
    </row>
    <row r="257" spans="1:7" s="22" customFormat="1">
      <c r="A257" s="142"/>
      <c r="B257" s="79" t="s">
        <v>260</v>
      </c>
      <c r="C257" s="117" t="s">
        <v>261</v>
      </c>
      <c r="D257" s="53">
        <v>0</v>
      </c>
      <c r="E257" s="61">
        <v>0</v>
      </c>
      <c r="F257" s="61">
        <v>0</v>
      </c>
      <c r="G257" s="65">
        <v>200000</v>
      </c>
    </row>
    <row r="258" spans="1:7" s="22" customFormat="1" ht="25.5">
      <c r="A258" s="142" t="s">
        <v>4</v>
      </c>
      <c r="B258" s="96">
        <v>54</v>
      </c>
      <c r="C258" s="143" t="s">
        <v>304</v>
      </c>
      <c r="D258" s="58">
        <f>D257</f>
        <v>0</v>
      </c>
      <c r="E258" s="58">
        <f t="shared" ref="E258:F258" si="76">E257</f>
        <v>0</v>
      </c>
      <c r="F258" s="58">
        <f t="shared" si="76"/>
        <v>0</v>
      </c>
      <c r="G258" s="57">
        <v>200000</v>
      </c>
    </row>
    <row r="259" spans="1:7" s="22" customFormat="1" ht="12.95" customHeight="1">
      <c r="A259" s="142"/>
      <c r="B259" s="96"/>
      <c r="C259" s="143"/>
      <c r="D259" s="61"/>
      <c r="E259" s="61"/>
      <c r="F259" s="19"/>
      <c r="G259" s="61"/>
    </row>
    <row r="260" spans="1:7" s="22" customFormat="1" ht="25.5">
      <c r="A260" s="142"/>
      <c r="B260" s="96">
        <v>55</v>
      </c>
      <c r="C260" s="143" t="s">
        <v>264</v>
      </c>
      <c r="D260" s="4"/>
      <c r="E260" s="51"/>
      <c r="F260" s="144"/>
      <c r="G260" s="145"/>
    </row>
    <row r="261" spans="1:7" s="22" customFormat="1">
      <c r="A261" s="142"/>
      <c r="B261" s="79" t="s">
        <v>265</v>
      </c>
      <c r="C261" s="117" t="s">
        <v>196</v>
      </c>
      <c r="D261" s="53">
        <v>0</v>
      </c>
      <c r="E261" s="61">
        <v>0</v>
      </c>
      <c r="F261" s="61">
        <v>0</v>
      </c>
      <c r="G261" s="65">
        <v>2706</v>
      </c>
    </row>
    <row r="262" spans="1:7" s="22" customFormat="1" ht="25.5">
      <c r="A262" s="142" t="s">
        <v>4</v>
      </c>
      <c r="B262" s="96">
        <v>55</v>
      </c>
      <c r="C262" s="143" t="s">
        <v>264</v>
      </c>
      <c r="D262" s="58">
        <f>D261</f>
        <v>0</v>
      </c>
      <c r="E262" s="58">
        <f t="shared" ref="E262:F262" si="77">E261</f>
        <v>0</v>
      </c>
      <c r="F262" s="58">
        <f t="shared" si="77"/>
        <v>0</v>
      </c>
      <c r="G262" s="57">
        <v>2706</v>
      </c>
    </row>
    <row r="263" spans="1:7" s="22" customFormat="1" ht="12.95" customHeight="1">
      <c r="A263" s="142"/>
      <c r="B263" s="96"/>
      <c r="C263" s="143"/>
      <c r="D263" s="61"/>
      <c r="E263" s="61"/>
      <c r="F263" s="61"/>
      <c r="G263" s="19"/>
    </row>
    <row r="264" spans="1:7" s="22" customFormat="1">
      <c r="A264" s="142"/>
      <c r="B264" s="96">
        <v>56</v>
      </c>
      <c r="C264" s="143" t="s">
        <v>266</v>
      </c>
      <c r="D264" s="4"/>
      <c r="E264" s="51"/>
      <c r="F264" s="144"/>
      <c r="G264" s="145"/>
    </row>
    <row r="265" spans="1:7" s="22" customFormat="1">
      <c r="A265" s="142"/>
      <c r="B265" s="79" t="s">
        <v>267</v>
      </c>
      <c r="C265" s="117" t="s">
        <v>259</v>
      </c>
      <c r="D265" s="53">
        <v>0</v>
      </c>
      <c r="E265" s="61">
        <v>0</v>
      </c>
      <c r="F265" s="51"/>
      <c r="G265" s="65">
        <v>1600</v>
      </c>
    </row>
    <row r="266" spans="1:7" s="22" customFormat="1">
      <c r="A266" s="142" t="s">
        <v>4</v>
      </c>
      <c r="B266" s="96">
        <v>56</v>
      </c>
      <c r="C266" s="143" t="str">
        <f>C264</f>
        <v>Construction of Helipad at Temi, South Sikkim</v>
      </c>
      <c r="D266" s="58">
        <f>D265</f>
        <v>0</v>
      </c>
      <c r="E266" s="58">
        <f t="shared" ref="E266:F266" si="78">E265</f>
        <v>0</v>
      </c>
      <c r="F266" s="58">
        <f t="shared" si="78"/>
        <v>0</v>
      </c>
      <c r="G266" s="57">
        <v>1600</v>
      </c>
    </row>
    <row r="267" spans="1:7" s="22" customFormat="1">
      <c r="A267" s="142"/>
      <c r="B267" s="96"/>
      <c r="C267" s="143"/>
      <c r="D267" s="61"/>
      <c r="E267" s="61"/>
      <c r="F267" s="61"/>
      <c r="G267" s="19"/>
    </row>
    <row r="268" spans="1:7" s="22" customFormat="1">
      <c r="A268" s="142"/>
      <c r="B268" s="96">
        <v>57</v>
      </c>
      <c r="C268" s="143" t="s">
        <v>269</v>
      </c>
      <c r="D268" s="4"/>
      <c r="E268" s="51"/>
      <c r="F268" s="144"/>
      <c r="G268" s="145"/>
    </row>
    <row r="269" spans="1:7" s="22" customFormat="1">
      <c r="A269" s="142"/>
      <c r="B269" s="79" t="s">
        <v>268</v>
      </c>
      <c r="C269" s="117" t="s">
        <v>259</v>
      </c>
      <c r="D269" s="66">
        <v>0</v>
      </c>
      <c r="E269" s="66">
        <v>0</v>
      </c>
      <c r="F269" s="156"/>
      <c r="G269" s="65">
        <v>10600</v>
      </c>
    </row>
    <row r="270" spans="1:7" s="22" customFormat="1">
      <c r="A270" s="142" t="s">
        <v>4</v>
      </c>
      <c r="B270" s="96">
        <v>57</v>
      </c>
      <c r="C270" s="143" t="str">
        <f>C268</f>
        <v>Namchi Ropeway ( O&amp;M)- pending Liability</v>
      </c>
      <c r="D270" s="66">
        <f>D269</f>
        <v>0</v>
      </c>
      <c r="E270" s="66">
        <f t="shared" ref="E270:F270" si="79">E269</f>
        <v>0</v>
      </c>
      <c r="F270" s="66">
        <f t="shared" si="79"/>
        <v>0</v>
      </c>
      <c r="G270" s="65">
        <v>10600</v>
      </c>
    </row>
    <row r="271" spans="1:7" s="22" customFormat="1" ht="12.95" customHeight="1">
      <c r="A271" s="142"/>
      <c r="B271" s="96"/>
      <c r="C271" s="143"/>
      <c r="D271" s="61"/>
      <c r="E271" s="61"/>
      <c r="F271" s="61"/>
      <c r="G271" s="19"/>
    </row>
    <row r="272" spans="1:7" s="22" customFormat="1" ht="25.5">
      <c r="A272" s="142"/>
      <c r="B272" s="96">
        <v>58</v>
      </c>
      <c r="C272" s="143" t="s">
        <v>275</v>
      </c>
      <c r="D272" s="61"/>
      <c r="E272" s="61"/>
      <c r="F272" s="61"/>
      <c r="G272" s="61"/>
    </row>
    <row r="273" spans="1:7" s="22" customFormat="1">
      <c r="A273" s="142"/>
      <c r="B273" s="79" t="s">
        <v>276</v>
      </c>
      <c r="C273" s="117" t="s">
        <v>259</v>
      </c>
      <c r="D273" s="66">
        <v>0</v>
      </c>
      <c r="E273" s="66">
        <v>0</v>
      </c>
      <c r="F273" s="66">
        <v>0</v>
      </c>
      <c r="G273" s="65">
        <v>50000</v>
      </c>
    </row>
    <row r="274" spans="1:7" s="22" customFormat="1" ht="25.5">
      <c r="A274" s="142"/>
      <c r="B274" s="96">
        <v>58</v>
      </c>
      <c r="C274" s="143" t="s">
        <v>275</v>
      </c>
      <c r="D274" s="58">
        <f>D273</f>
        <v>0</v>
      </c>
      <c r="E274" s="58">
        <f t="shared" ref="E274:F274" si="80">E273</f>
        <v>0</v>
      </c>
      <c r="F274" s="58">
        <f t="shared" si="80"/>
        <v>0</v>
      </c>
      <c r="G274" s="57">
        <v>50000</v>
      </c>
    </row>
    <row r="275" spans="1:7" s="21" customFormat="1">
      <c r="A275" s="133" t="s">
        <v>4</v>
      </c>
      <c r="B275" s="157">
        <v>48</v>
      </c>
      <c r="C275" s="155" t="s">
        <v>206</v>
      </c>
      <c r="D275" s="58">
        <f>D242+D246+D250+D254+D258+D262+D266+D270+D274</f>
        <v>0</v>
      </c>
      <c r="E275" s="57">
        <f t="shared" ref="E275:F275" si="81">E242+E246+E250+E254+E258+E262+E266+E270+E274</f>
        <v>210000</v>
      </c>
      <c r="F275" s="57">
        <f t="shared" si="81"/>
        <v>231500</v>
      </c>
      <c r="G275" s="57">
        <v>427006</v>
      </c>
    </row>
    <row r="276" spans="1:7" s="21" customFormat="1">
      <c r="A276" s="88"/>
      <c r="B276" s="48"/>
      <c r="C276" s="18"/>
      <c r="D276" s="62"/>
      <c r="E276" s="62"/>
      <c r="F276" s="62"/>
      <c r="G276" s="62"/>
    </row>
    <row r="277" spans="1:7" s="21" customFormat="1">
      <c r="A277" s="88"/>
      <c r="B277" s="48">
        <v>49</v>
      </c>
      <c r="C277" s="18" t="s">
        <v>199</v>
      </c>
      <c r="D277" s="51"/>
      <c r="E277" s="51"/>
      <c r="F277" s="51"/>
      <c r="G277" s="51"/>
    </row>
    <row r="278" spans="1:7" s="21" customFormat="1" ht="25.5">
      <c r="A278" s="88"/>
      <c r="B278" s="96">
        <v>50</v>
      </c>
      <c r="C278" s="18" t="s">
        <v>204</v>
      </c>
      <c r="D278" s="51"/>
      <c r="E278" s="51"/>
      <c r="F278" s="51"/>
      <c r="G278" s="51"/>
    </row>
    <row r="279" spans="1:7" s="21" customFormat="1">
      <c r="A279" s="88"/>
      <c r="B279" s="79" t="s">
        <v>205</v>
      </c>
      <c r="C279" s="117" t="s">
        <v>196</v>
      </c>
      <c r="D279" s="53">
        <v>0</v>
      </c>
      <c r="E279" s="52">
        <v>3000</v>
      </c>
      <c r="F279" s="52">
        <v>3000</v>
      </c>
      <c r="G279" s="66">
        <v>0</v>
      </c>
    </row>
    <row r="280" spans="1:7" s="21" customFormat="1" ht="25.5">
      <c r="A280" s="88" t="s">
        <v>4</v>
      </c>
      <c r="B280" s="96">
        <v>50</v>
      </c>
      <c r="C280" s="18" t="s">
        <v>204</v>
      </c>
      <c r="D280" s="58">
        <f t="shared" ref="D280:E281" si="82">D279</f>
        <v>0</v>
      </c>
      <c r="E280" s="57">
        <f t="shared" si="82"/>
        <v>3000</v>
      </c>
      <c r="F280" s="57">
        <f t="shared" ref="F280" si="83">F279</f>
        <v>3000</v>
      </c>
      <c r="G280" s="58">
        <v>0</v>
      </c>
    </row>
    <row r="281" spans="1:7" s="21" customFormat="1">
      <c r="A281" s="88" t="s">
        <v>4</v>
      </c>
      <c r="B281" s="48">
        <v>49</v>
      </c>
      <c r="C281" s="18" t="s">
        <v>199</v>
      </c>
      <c r="D281" s="58">
        <f t="shared" si="82"/>
        <v>0</v>
      </c>
      <c r="E281" s="57">
        <f t="shared" si="82"/>
        <v>3000</v>
      </c>
      <c r="F281" s="57">
        <f t="shared" ref="F281" si="84">F280</f>
        <v>3000</v>
      </c>
      <c r="G281" s="58">
        <v>0</v>
      </c>
    </row>
    <row r="282" spans="1:7" s="21" customFormat="1" ht="11.1" customHeight="1">
      <c r="A282" s="88"/>
      <c r="B282" s="116"/>
      <c r="C282" s="117"/>
      <c r="D282" s="51"/>
      <c r="E282" s="51"/>
      <c r="F282" s="51"/>
      <c r="G282" s="51"/>
    </row>
    <row r="283" spans="1:7" s="21" customFormat="1">
      <c r="A283" s="88"/>
      <c r="B283" s="48">
        <v>50</v>
      </c>
      <c r="C283" s="18" t="s">
        <v>212</v>
      </c>
      <c r="D283" s="51"/>
      <c r="E283" s="51"/>
      <c r="F283" s="51"/>
      <c r="G283" s="51"/>
    </row>
    <row r="284" spans="1:7" s="21" customFormat="1" ht="25.5">
      <c r="A284" s="88"/>
      <c r="B284" s="96">
        <v>50</v>
      </c>
      <c r="C284" s="18" t="s">
        <v>92</v>
      </c>
      <c r="D284" s="51"/>
      <c r="E284" s="51"/>
      <c r="F284" s="51"/>
      <c r="G284" s="51"/>
    </row>
    <row r="285" spans="1:7" s="21" customFormat="1">
      <c r="A285" s="88"/>
      <c r="B285" s="79" t="s">
        <v>213</v>
      </c>
      <c r="C285" s="117" t="s">
        <v>196</v>
      </c>
      <c r="D285" s="53">
        <v>0</v>
      </c>
      <c r="E285" s="52">
        <v>5000</v>
      </c>
      <c r="F285" s="52">
        <f>5000+5000</f>
        <v>10000</v>
      </c>
      <c r="G285" s="65">
        <v>10325</v>
      </c>
    </row>
    <row r="286" spans="1:7" s="21" customFormat="1" ht="25.5">
      <c r="A286" s="88" t="s">
        <v>4</v>
      </c>
      <c r="B286" s="96">
        <v>50</v>
      </c>
      <c r="C286" s="18" t="s">
        <v>92</v>
      </c>
      <c r="D286" s="58">
        <f t="shared" ref="D286:E286" si="85">D285</f>
        <v>0</v>
      </c>
      <c r="E286" s="57">
        <f t="shared" si="85"/>
        <v>5000</v>
      </c>
      <c r="F286" s="57">
        <f t="shared" ref="F286" si="86">F285</f>
        <v>10000</v>
      </c>
      <c r="G286" s="57">
        <v>10325</v>
      </c>
    </row>
    <row r="287" spans="1:7" s="21" customFormat="1" ht="11.1" customHeight="1">
      <c r="A287" s="88"/>
      <c r="B287" s="96"/>
      <c r="C287" s="18"/>
      <c r="D287" s="93"/>
      <c r="E287" s="93"/>
      <c r="F287" s="93"/>
      <c r="G287" s="93"/>
    </row>
    <row r="288" spans="1:7" s="21" customFormat="1" ht="25.5">
      <c r="A288" s="88"/>
      <c r="B288" s="96">
        <v>51</v>
      </c>
      <c r="C288" s="88" t="s">
        <v>214</v>
      </c>
      <c r="D288" s="51"/>
      <c r="E288" s="51"/>
      <c r="F288" s="51"/>
      <c r="G288" s="51"/>
    </row>
    <row r="289" spans="1:7" s="21" customFormat="1">
      <c r="A289" s="88"/>
      <c r="B289" s="79" t="s">
        <v>215</v>
      </c>
      <c r="C289" s="117" t="s">
        <v>196</v>
      </c>
      <c r="D289" s="53">
        <v>0</v>
      </c>
      <c r="E289" s="52">
        <v>15000</v>
      </c>
      <c r="F289" s="52">
        <v>15000</v>
      </c>
      <c r="G289" s="65">
        <v>15000</v>
      </c>
    </row>
    <row r="290" spans="1:7" s="21" customFormat="1" ht="25.5">
      <c r="A290" s="88" t="s">
        <v>4</v>
      </c>
      <c r="B290" s="96">
        <v>51</v>
      </c>
      <c r="C290" s="129" t="s">
        <v>214</v>
      </c>
      <c r="D290" s="58">
        <f t="shared" ref="D290:E290" si="87">D289</f>
        <v>0</v>
      </c>
      <c r="E290" s="57">
        <f t="shared" si="87"/>
        <v>15000</v>
      </c>
      <c r="F290" s="57">
        <f t="shared" ref="F290" si="88">F289</f>
        <v>15000</v>
      </c>
      <c r="G290" s="57">
        <v>15000</v>
      </c>
    </row>
    <row r="291" spans="1:7" s="21" customFormat="1" ht="11.1" customHeight="1">
      <c r="A291" s="88"/>
      <c r="B291" s="96"/>
      <c r="C291" s="18"/>
      <c r="D291" s="62"/>
      <c r="E291" s="62"/>
      <c r="F291" s="62"/>
      <c r="G291" s="62"/>
    </row>
    <row r="292" spans="1:7" s="21" customFormat="1">
      <c r="A292" s="88"/>
      <c r="B292" s="96">
        <v>52</v>
      </c>
      <c r="C292" s="88" t="s">
        <v>73</v>
      </c>
      <c r="D292" s="51"/>
      <c r="E292" s="51"/>
      <c r="F292" s="51"/>
      <c r="G292" s="51"/>
    </row>
    <row r="293" spans="1:7" s="21" customFormat="1">
      <c r="A293" s="88"/>
      <c r="B293" s="79" t="s">
        <v>216</v>
      </c>
      <c r="C293" s="117" t="s">
        <v>196</v>
      </c>
      <c r="D293" s="53">
        <v>0</v>
      </c>
      <c r="E293" s="52">
        <v>10000</v>
      </c>
      <c r="F293" s="52">
        <f>10000+40000</f>
        <v>50000</v>
      </c>
      <c r="G293" s="65">
        <v>20000</v>
      </c>
    </row>
    <row r="294" spans="1:7" s="21" customFormat="1">
      <c r="A294" s="88" t="s">
        <v>4</v>
      </c>
      <c r="B294" s="96">
        <v>52</v>
      </c>
      <c r="C294" s="88" t="s">
        <v>73</v>
      </c>
      <c r="D294" s="58">
        <f t="shared" ref="D294:E294" si="89">D293</f>
        <v>0</v>
      </c>
      <c r="E294" s="57">
        <f t="shared" si="89"/>
        <v>10000</v>
      </c>
      <c r="F294" s="57">
        <f t="shared" ref="F294" si="90">F293</f>
        <v>50000</v>
      </c>
      <c r="G294" s="57">
        <v>20000</v>
      </c>
    </row>
    <row r="295" spans="1:7" s="21" customFormat="1" ht="11.1" customHeight="1">
      <c r="A295" s="88"/>
      <c r="B295" s="96"/>
      <c r="C295" s="18"/>
      <c r="D295" s="62"/>
      <c r="E295" s="62"/>
      <c r="F295" s="62"/>
      <c r="G295" s="62"/>
    </row>
    <row r="296" spans="1:7" s="21" customFormat="1" ht="38.25">
      <c r="A296" s="88"/>
      <c r="B296" s="96">
        <v>53</v>
      </c>
      <c r="C296" s="88" t="s">
        <v>226</v>
      </c>
      <c r="D296" s="51"/>
      <c r="E296" s="51"/>
      <c r="F296" s="51"/>
      <c r="G296" s="51"/>
    </row>
    <row r="297" spans="1:7" s="21" customFormat="1">
      <c r="A297" s="88"/>
      <c r="B297" s="79" t="s">
        <v>221</v>
      </c>
      <c r="C297" s="117" t="s">
        <v>196</v>
      </c>
      <c r="D297" s="53">
        <v>0</v>
      </c>
      <c r="E297" s="52">
        <v>10000</v>
      </c>
      <c r="F297" s="52">
        <f>10000+20000</f>
        <v>30000</v>
      </c>
      <c r="G297" s="65">
        <v>10000</v>
      </c>
    </row>
    <row r="298" spans="1:7" s="21" customFormat="1" ht="38.25">
      <c r="A298" s="88" t="s">
        <v>4</v>
      </c>
      <c r="B298" s="96">
        <v>53</v>
      </c>
      <c r="C298" s="88" t="s">
        <v>226</v>
      </c>
      <c r="D298" s="58">
        <f t="shared" ref="D298:E298" si="91">D297</f>
        <v>0</v>
      </c>
      <c r="E298" s="57">
        <f t="shared" si="91"/>
        <v>10000</v>
      </c>
      <c r="F298" s="57">
        <f t="shared" ref="F298" si="92">F297</f>
        <v>30000</v>
      </c>
      <c r="G298" s="57">
        <v>10000</v>
      </c>
    </row>
    <row r="299" spans="1:7" s="21" customFormat="1" ht="11.1" customHeight="1">
      <c r="A299" s="88"/>
      <c r="B299" s="96"/>
      <c r="C299" s="88"/>
      <c r="D299" s="62"/>
      <c r="E299" s="62"/>
      <c r="F299" s="62"/>
      <c r="G299" s="62"/>
    </row>
    <row r="300" spans="1:7" s="21" customFormat="1" ht="25.5">
      <c r="A300" s="88"/>
      <c r="B300" s="96">
        <v>54</v>
      </c>
      <c r="C300" s="88" t="s">
        <v>222</v>
      </c>
      <c r="D300" s="51"/>
      <c r="E300" s="51"/>
      <c r="F300" s="51"/>
      <c r="G300" s="51"/>
    </row>
    <row r="301" spans="1:7" s="21" customFormat="1">
      <c r="A301" s="88"/>
      <c r="B301" s="79" t="s">
        <v>223</v>
      </c>
      <c r="C301" s="117" t="s">
        <v>196</v>
      </c>
      <c r="D301" s="66">
        <v>0</v>
      </c>
      <c r="E301" s="65">
        <v>15000</v>
      </c>
      <c r="F301" s="65">
        <v>15000</v>
      </c>
      <c r="G301" s="65">
        <v>20000</v>
      </c>
    </row>
    <row r="302" spans="1:7" s="21" customFormat="1" ht="25.5">
      <c r="A302" s="88" t="s">
        <v>4</v>
      </c>
      <c r="B302" s="96">
        <v>54</v>
      </c>
      <c r="C302" s="88" t="s">
        <v>222</v>
      </c>
      <c r="D302" s="66">
        <f t="shared" ref="D302:E302" si="93">D301</f>
        <v>0</v>
      </c>
      <c r="E302" s="65">
        <f t="shared" si="93"/>
        <v>15000</v>
      </c>
      <c r="F302" s="65">
        <f t="shared" ref="F302" si="94">F301</f>
        <v>15000</v>
      </c>
      <c r="G302" s="65">
        <v>20000</v>
      </c>
    </row>
    <row r="303" spans="1:7" s="21" customFormat="1" ht="11.1" customHeight="1">
      <c r="A303" s="88"/>
      <c r="B303" s="96"/>
      <c r="C303" s="88"/>
      <c r="D303" s="93"/>
      <c r="E303" s="93"/>
      <c r="F303" s="93"/>
      <c r="G303" s="93"/>
    </row>
    <row r="304" spans="1:7" s="21" customFormat="1" ht="25.5">
      <c r="A304" s="88"/>
      <c r="B304" s="96">
        <v>55</v>
      </c>
      <c r="C304" s="88" t="s">
        <v>235</v>
      </c>
      <c r="D304" s="51"/>
      <c r="E304" s="51"/>
      <c r="F304" s="51"/>
      <c r="G304" s="51"/>
    </row>
    <row r="305" spans="1:7" s="138" customFormat="1">
      <c r="A305" s="88"/>
      <c r="B305" s="79" t="s">
        <v>236</v>
      </c>
      <c r="C305" s="117" t="s">
        <v>196</v>
      </c>
      <c r="D305" s="66">
        <v>0</v>
      </c>
      <c r="E305" s="65">
        <v>250000</v>
      </c>
      <c r="F305" s="65">
        <f>250000+300000</f>
        <v>550000</v>
      </c>
      <c r="G305" s="66">
        <v>0</v>
      </c>
    </row>
    <row r="306" spans="1:7" s="21" customFormat="1" ht="25.5">
      <c r="A306" s="88" t="s">
        <v>4</v>
      </c>
      <c r="B306" s="96">
        <v>55</v>
      </c>
      <c r="C306" s="88" t="s">
        <v>235</v>
      </c>
      <c r="D306" s="66">
        <f t="shared" ref="D306:E306" si="95">D305</f>
        <v>0</v>
      </c>
      <c r="E306" s="65">
        <f t="shared" si="95"/>
        <v>250000</v>
      </c>
      <c r="F306" s="65">
        <f t="shared" ref="F306" si="96">F305</f>
        <v>550000</v>
      </c>
      <c r="G306" s="66">
        <v>0</v>
      </c>
    </row>
    <row r="307" spans="1:7" s="21" customFormat="1" ht="11.1" customHeight="1">
      <c r="A307" s="88"/>
      <c r="B307" s="96"/>
      <c r="C307" s="88"/>
      <c r="D307" s="61"/>
      <c r="E307" s="19"/>
      <c r="F307" s="19"/>
      <c r="G307" s="61"/>
    </row>
    <row r="308" spans="1:7" ht="26.25" customHeight="1">
      <c r="A308" s="1"/>
      <c r="B308" s="1">
        <v>56</v>
      </c>
      <c r="C308" s="18" t="s">
        <v>281</v>
      </c>
      <c r="D308" s="62"/>
      <c r="E308" s="62"/>
      <c r="F308" s="62"/>
      <c r="G308" s="62"/>
    </row>
    <row r="309" spans="1:7">
      <c r="A309" s="1"/>
      <c r="B309" s="149" t="s">
        <v>300</v>
      </c>
      <c r="C309" s="18" t="s">
        <v>282</v>
      </c>
      <c r="D309" s="66">
        <v>0</v>
      </c>
      <c r="E309" s="66">
        <v>0</v>
      </c>
      <c r="F309" s="66">
        <v>0</v>
      </c>
      <c r="G309" s="70">
        <v>10000</v>
      </c>
    </row>
    <row r="310" spans="1:7" ht="29.25" customHeight="1">
      <c r="A310" s="1" t="s">
        <v>4</v>
      </c>
      <c r="B310" s="1">
        <v>56</v>
      </c>
      <c r="C310" s="18" t="s">
        <v>281</v>
      </c>
      <c r="D310" s="58">
        <f>D309</f>
        <v>0</v>
      </c>
      <c r="E310" s="58">
        <f t="shared" ref="E310:F310" si="97">E309</f>
        <v>0</v>
      </c>
      <c r="F310" s="58">
        <f t="shared" si="97"/>
        <v>0</v>
      </c>
      <c r="G310" s="59">
        <v>10000</v>
      </c>
    </row>
    <row r="311" spans="1:7" s="21" customFormat="1">
      <c r="A311" s="133" t="s">
        <v>4</v>
      </c>
      <c r="B311" s="157">
        <v>50</v>
      </c>
      <c r="C311" s="155" t="s">
        <v>212</v>
      </c>
      <c r="D311" s="58">
        <f>D286+D290+D294+D298+D302+D306+D310</f>
        <v>0</v>
      </c>
      <c r="E311" s="57">
        <f>E286+E290+E294+E298+E302+E306+E310</f>
        <v>305000</v>
      </c>
      <c r="F311" s="57">
        <f>F286+F290+F294+F298+F302+F306+F310</f>
        <v>670000</v>
      </c>
      <c r="G311" s="57">
        <v>85325</v>
      </c>
    </row>
    <row r="312" spans="1:7" s="21" customFormat="1">
      <c r="A312" s="88"/>
      <c r="B312" s="50"/>
      <c r="C312" s="73"/>
      <c r="D312" s="51"/>
      <c r="E312" s="51"/>
      <c r="F312" s="51"/>
      <c r="G312" s="51"/>
    </row>
    <row r="313" spans="1:7" s="22" customFormat="1">
      <c r="A313" s="88"/>
      <c r="B313" s="48">
        <v>60</v>
      </c>
      <c r="C313" s="18" t="s">
        <v>42</v>
      </c>
      <c r="D313" s="62"/>
      <c r="E313" s="62"/>
      <c r="F313" s="62"/>
      <c r="G313" s="64"/>
    </row>
    <row r="314" spans="1:7" s="22" customFormat="1" ht="38.25">
      <c r="A314" s="88"/>
      <c r="B314" s="89" t="s">
        <v>89</v>
      </c>
      <c r="C314" s="56" t="s">
        <v>90</v>
      </c>
      <c r="D314" s="19">
        <v>10000</v>
      </c>
      <c r="E314" s="61">
        <v>0</v>
      </c>
      <c r="F314" s="61">
        <v>0</v>
      </c>
      <c r="G314" s="69">
        <v>0</v>
      </c>
    </row>
    <row r="315" spans="1:7" s="22" customFormat="1" ht="25.5">
      <c r="A315" s="88"/>
      <c r="B315" s="89" t="s">
        <v>91</v>
      </c>
      <c r="C315" s="56" t="s">
        <v>92</v>
      </c>
      <c r="D315" s="19">
        <v>10000</v>
      </c>
      <c r="E315" s="61">
        <v>0</v>
      </c>
      <c r="F315" s="61">
        <v>0</v>
      </c>
      <c r="G315" s="69">
        <v>0</v>
      </c>
    </row>
    <row r="316" spans="1:7" s="22" customFormat="1" ht="15" customHeight="1">
      <c r="A316" s="88"/>
      <c r="B316" s="89" t="s">
        <v>111</v>
      </c>
      <c r="C316" s="18" t="s">
        <v>112</v>
      </c>
      <c r="D316" s="19">
        <v>9999</v>
      </c>
      <c r="E316" s="61">
        <v>0</v>
      </c>
      <c r="F316" s="61">
        <v>0</v>
      </c>
      <c r="G316" s="69">
        <v>0</v>
      </c>
    </row>
    <row r="317" spans="1:7" s="22" customFormat="1" ht="25.5">
      <c r="A317" s="88"/>
      <c r="B317" s="89" t="s">
        <v>113</v>
      </c>
      <c r="C317" s="56" t="s">
        <v>114</v>
      </c>
      <c r="D317" s="19">
        <v>3000</v>
      </c>
      <c r="E317" s="61">
        <v>0</v>
      </c>
      <c r="F317" s="61">
        <v>0</v>
      </c>
      <c r="G317" s="69">
        <v>0</v>
      </c>
    </row>
    <row r="318" spans="1:7" s="22" customFormat="1">
      <c r="A318" s="88"/>
      <c r="B318" s="89" t="s">
        <v>115</v>
      </c>
      <c r="C318" s="56" t="s">
        <v>116</v>
      </c>
      <c r="D318" s="19">
        <v>20000</v>
      </c>
      <c r="E318" s="61">
        <v>0</v>
      </c>
      <c r="F318" s="61">
        <v>0</v>
      </c>
      <c r="G318" s="69">
        <v>0</v>
      </c>
    </row>
    <row r="319" spans="1:7" s="22" customFormat="1" ht="38.25">
      <c r="A319" s="88"/>
      <c r="B319" s="89" t="s">
        <v>101</v>
      </c>
      <c r="C319" s="56" t="s">
        <v>102</v>
      </c>
      <c r="D319" s="19">
        <v>200000</v>
      </c>
      <c r="E319" s="61">
        <v>0</v>
      </c>
      <c r="F319" s="61">
        <v>0</v>
      </c>
      <c r="G319" s="69">
        <v>0</v>
      </c>
    </row>
    <row r="320" spans="1:7" s="22" customFormat="1" ht="38.25">
      <c r="A320" s="88"/>
      <c r="B320" s="89" t="s">
        <v>103</v>
      </c>
      <c r="C320" s="56" t="s">
        <v>104</v>
      </c>
      <c r="D320" s="19">
        <v>249977</v>
      </c>
      <c r="E320" s="61">
        <v>0</v>
      </c>
      <c r="F320" s="61">
        <v>0</v>
      </c>
      <c r="G320" s="69">
        <v>0</v>
      </c>
    </row>
    <row r="321" spans="1:7" s="22" customFormat="1" ht="38.25">
      <c r="A321" s="88"/>
      <c r="B321" s="89" t="s">
        <v>105</v>
      </c>
      <c r="C321" s="56" t="s">
        <v>106</v>
      </c>
      <c r="D321" s="61">
        <v>0</v>
      </c>
      <c r="E321" s="19">
        <v>200000</v>
      </c>
      <c r="F321" s="19">
        <v>200000</v>
      </c>
      <c r="G321" s="69">
        <v>0</v>
      </c>
    </row>
    <row r="322" spans="1:7" s="21" customFormat="1">
      <c r="A322" s="88"/>
      <c r="B322" s="90" t="s">
        <v>43</v>
      </c>
      <c r="C322" s="56" t="s">
        <v>44</v>
      </c>
      <c r="D322" s="19">
        <v>3086</v>
      </c>
      <c r="E322" s="61">
        <v>0</v>
      </c>
      <c r="F322" s="61">
        <v>0</v>
      </c>
      <c r="G322" s="69">
        <v>0</v>
      </c>
    </row>
    <row r="323" spans="1:7" s="21" customFormat="1">
      <c r="A323" s="91"/>
      <c r="B323" s="90" t="s">
        <v>69</v>
      </c>
      <c r="C323" s="56" t="s">
        <v>67</v>
      </c>
      <c r="D323" s="19">
        <v>1000000</v>
      </c>
      <c r="E323" s="61">
        <v>0</v>
      </c>
      <c r="F323" s="61">
        <v>0</v>
      </c>
      <c r="G323" s="69">
        <v>0</v>
      </c>
    </row>
    <row r="324" spans="1:7" s="21" customFormat="1">
      <c r="A324" s="88"/>
      <c r="B324" s="90" t="s">
        <v>47</v>
      </c>
      <c r="C324" s="56" t="s">
        <v>48</v>
      </c>
      <c r="D324" s="19">
        <v>120000</v>
      </c>
      <c r="E324" s="61">
        <v>0</v>
      </c>
      <c r="F324" s="61">
        <v>0</v>
      </c>
      <c r="G324" s="69">
        <v>0</v>
      </c>
    </row>
    <row r="325" spans="1:7" s="21" customFormat="1">
      <c r="A325" s="88"/>
      <c r="B325" s="92" t="s">
        <v>72</v>
      </c>
      <c r="C325" s="56" t="s">
        <v>73</v>
      </c>
      <c r="D325" s="52">
        <v>19831</v>
      </c>
      <c r="E325" s="53">
        <v>0</v>
      </c>
      <c r="F325" s="53">
        <v>0</v>
      </c>
      <c r="G325" s="71">
        <v>0</v>
      </c>
    </row>
    <row r="326" spans="1:7" s="21" customFormat="1" ht="25.5">
      <c r="A326" s="88"/>
      <c r="B326" s="90" t="s">
        <v>79</v>
      </c>
      <c r="C326" s="18" t="s">
        <v>98</v>
      </c>
      <c r="D326" s="52">
        <v>67000</v>
      </c>
      <c r="E326" s="53">
        <v>0</v>
      </c>
      <c r="F326" s="53">
        <v>0</v>
      </c>
      <c r="G326" s="71">
        <v>0</v>
      </c>
    </row>
    <row r="327" spans="1:7" s="21" customFormat="1">
      <c r="A327" s="88"/>
      <c r="B327" s="90" t="s">
        <v>80</v>
      </c>
      <c r="C327" s="18" t="s">
        <v>81</v>
      </c>
      <c r="D327" s="52">
        <v>7800</v>
      </c>
      <c r="E327" s="53">
        <v>0</v>
      </c>
      <c r="F327" s="53">
        <v>0</v>
      </c>
      <c r="G327" s="71">
        <v>0</v>
      </c>
    </row>
    <row r="328" spans="1:7" s="22" customFormat="1" ht="25.5">
      <c r="A328" s="88"/>
      <c r="B328" s="89" t="s">
        <v>86</v>
      </c>
      <c r="C328" s="18" t="s">
        <v>87</v>
      </c>
      <c r="D328" s="19">
        <v>100000</v>
      </c>
      <c r="E328" s="61">
        <v>0</v>
      </c>
      <c r="F328" s="61">
        <v>0</v>
      </c>
      <c r="G328" s="69">
        <v>0</v>
      </c>
    </row>
    <row r="329" spans="1:7" s="21" customFormat="1" ht="25.5">
      <c r="A329" s="88"/>
      <c r="B329" s="89" t="s">
        <v>93</v>
      </c>
      <c r="C329" s="18" t="s">
        <v>96</v>
      </c>
      <c r="D329" s="52">
        <v>3000</v>
      </c>
      <c r="E329" s="53">
        <v>0</v>
      </c>
      <c r="F329" s="53">
        <v>0</v>
      </c>
      <c r="G329" s="71">
        <v>0</v>
      </c>
    </row>
    <row r="330" spans="1:7" s="21" customFormat="1" ht="38.25">
      <c r="A330" s="88"/>
      <c r="B330" s="89" t="s">
        <v>94</v>
      </c>
      <c r="C330" s="18" t="s">
        <v>99</v>
      </c>
      <c r="D330" s="52">
        <v>20000</v>
      </c>
      <c r="E330" s="53">
        <v>0</v>
      </c>
      <c r="F330" s="53">
        <v>0</v>
      </c>
      <c r="G330" s="71">
        <v>0</v>
      </c>
    </row>
    <row r="331" spans="1:7" s="21" customFormat="1" ht="25.5">
      <c r="A331" s="88"/>
      <c r="B331" s="89" t="s">
        <v>95</v>
      </c>
      <c r="C331" s="18" t="s">
        <v>97</v>
      </c>
      <c r="D331" s="52">
        <v>9976</v>
      </c>
      <c r="E331" s="53">
        <v>0</v>
      </c>
      <c r="F331" s="53">
        <v>0</v>
      </c>
      <c r="G331" s="71">
        <v>0</v>
      </c>
    </row>
    <row r="332" spans="1:7" s="21" customFormat="1">
      <c r="A332" s="1" t="s">
        <v>4</v>
      </c>
      <c r="B332" s="48">
        <v>60</v>
      </c>
      <c r="C332" s="18" t="s">
        <v>42</v>
      </c>
      <c r="D332" s="59">
        <f t="shared" ref="D332:F332" si="98">SUM(D314:D331)</f>
        <v>1853669</v>
      </c>
      <c r="E332" s="59">
        <f t="shared" si="98"/>
        <v>200000</v>
      </c>
      <c r="F332" s="59">
        <f t="shared" si="98"/>
        <v>200000</v>
      </c>
      <c r="G332" s="58">
        <v>0</v>
      </c>
    </row>
    <row r="333" spans="1:7" s="21" customFormat="1" ht="11.1" customHeight="1">
      <c r="A333" s="88"/>
      <c r="B333" s="48"/>
      <c r="C333" s="18"/>
      <c r="D333" s="62"/>
      <c r="E333" s="62"/>
      <c r="F333" s="62"/>
      <c r="G333" s="93"/>
    </row>
    <row r="334" spans="1:7" s="21" customFormat="1">
      <c r="A334" s="88"/>
      <c r="B334" s="48">
        <v>62</v>
      </c>
      <c r="C334" s="18" t="s">
        <v>60</v>
      </c>
      <c r="D334" s="19"/>
      <c r="E334" s="62"/>
      <c r="F334" s="62"/>
      <c r="G334" s="62"/>
    </row>
    <row r="335" spans="1:7" s="21" customFormat="1" ht="27" customHeight="1">
      <c r="A335" s="88"/>
      <c r="B335" s="112" t="s">
        <v>170</v>
      </c>
      <c r="C335" s="130" t="s">
        <v>182</v>
      </c>
      <c r="D335" s="19">
        <v>50000</v>
      </c>
      <c r="E335" s="61">
        <v>0</v>
      </c>
      <c r="F335" s="61">
        <v>0</v>
      </c>
      <c r="G335" s="69">
        <v>0</v>
      </c>
    </row>
    <row r="336" spans="1:7" s="21" customFormat="1" ht="15.75" customHeight="1">
      <c r="A336" s="88"/>
      <c r="B336" s="112" t="s">
        <v>171</v>
      </c>
      <c r="C336" s="130" t="s">
        <v>183</v>
      </c>
      <c r="D336" s="19">
        <v>70000</v>
      </c>
      <c r="E336" s="61">
        <v>0</v>
      </c>
      <c r="F336" s="61">
        <v>0</v>
      </c>
      <c r="G336" s="71">
        <v>0</v>
      </c>
    </row>
    <row r="337" spans="1:7" s="21" customFormat="1" ht="42" customHeight="1">
      <c r="A337" s="88"/>
      <c r="B337" s="112" t="s">
        <v>172</v>
      </c>
      <c r="C337" s="113" t="s">
        <v>184</v>
      </c>
      <c r="D337" s="19">
        <v>30000</v>
      </c>
      <c r="E337" s="61">
        <v>0</v>
      </c>
      <c r="F337" s="61">
        <v>0</v>
      </c>
      <c r="G337" s="71">
        <v>0</v>
      </c>
    </row>
    <row r="338" spans="1:7" s="21" customFormat="1" ht="38.25">
      <c r="A338" s="88"/>
      <c r="B338" s="112" t="s">
        <v>173</v>
      </c>
      <c r="C338" s="113" t="s">
        <v>185</v>
      </c>
      <c r="D338" s="19">
        <v>50000</v>
      </c>
      <c r="E338" s="61">
        <v>0</v>
      </c>
      <c r="F338" s="61">
        <v>0</v>
      </c>
      <c r="G338" s="71">
        <v>0</v>
      </c>
    </row>
    <row r="339" spans="1:7" s="161" customFormat="1" ht="15.75" customHeight="1">
      <c r="A339" s="88"/>
      <c r="B339" s="112" t="s">
        <v>174</v>
      </c>
      <c r="C339" s="130" t="s">
        <v>186</v>
      </c>
      <c r="D339" s="168">
        <v>3000</v>
      </c>
      <c r="E339" s="160">
        <v>0</v>
      </c>
      <c r="F339" s="160">
        <v>0</v>
      </c>
      <c r="G339" s="180">
        <v>0</v>
      </c>
    </row>
    <row r="340" spans="1:7" s="21" customFormat="1" ht="27" customHeight="1">
      <c r="A340" s="88"/>
      <c r="B340" s="112" t="s">
        <v>175</v>
      </c>
      <c r="C340" s="130" t="s">
        <v>301</v>
      </c>
      <c r="D340" s="19">
        <v>4992</v>
      </c>
      <c r="E340" s="61">
        <v>0</v>
      </c>
      <c r="F340" s="61">
        <v>0</v>
      </c>
      <c r="G340" s="69">
        <v>0</v>
      </c>
    </row>
    <row r="341" spans="1:7" s="21" customFormat="1" ht="14.1" customHeight="1">
      <c r="A341" s="88"/>
      <c r="B341" s="112" t="s">
        <v>176</v>
      </c>
      <c r="C341" s="130" t="s">
        <v>187</v>
      </c>
      <c r="D341" s="19">
        <f>9948-1</f>
        <v>9947</v>
      </c>
      <c r="E341" s="61">
        <v>0</v>
      </c>
      <c r="F341" s="61">
        <v>0</v>
      </c>
      <c r="G341" s="69">
        <v>0</v>
      </c>
    </row>
    <row r="342" spans="1:7" s="21" customFormat="1" ht="15" customHeight="1">
      <c r="A342" s="133"/>
      <c r="B342" s="158" t="s">
        <v>177</v>
      </c>
      <c r="C342" s="159" t="s">
        <v>303</v>
      </c>
      <c r="D342" s="65">
        <v>5000</v>
      </c>
      <c r="E342" s="66">
        <v>0</v>
      </c>
      <c r="F342" s="66">
        <v>0</v>
      </c>
      <c r="G342" s="76">
        <v>0</v>
      </c>
    </row>
    <row r="343" spans="1:7" s="21" customFormat="1" ht="14.1" customHeight="1">
      <c r="A343" s="88"/>
      <c r="B343" s="79" t="s">
        <v>178</v>
      </c>
      <c r="C343" s="113" t="s">
        <v>188</v>
      </c>
      <c r="D343" s="19">
        <v>4000</v>
      </c>
      <c r="E343" s="61">
        <v>0</v>
      </c>
      <c r="F343" s="61">
        <v>0</v>
      </c>
      <c r="G343" s="71">
        <v>0</v>
      </c>
    </row>
    <row r="344" spans="1:7" s="21" customFormat="1" ht="14.1" customHeight="1">
      <c r="A344" s="88"/>
      <c r="B344" s="79" t="s">
        <v>179</v>
      </c>
      <c r="C344" s="113" t="s">
        <v>189</v>
      </c>
      <c r="D344" s="19">
        <v>3000</v>
      </c>
      <c r="E344" s="61">
        <v>0</v>
      </c>
      <c r="F344" s="61">
        <v>0</v>
      </c>
      <c r="G344" s="71">
        <v>0</v>
      </c>
    </row>
    <row r="345" spans="1:7" s="21" customFormat="1" ht="25.5">
      <c r="A345" s="88"/>
      <c r="B345" s="112" t="s">
        <v>180</v>
      </c>
      <c r="C345" s="130" t="s">
        <v>190</v>
      </c>
      <c r="D345" s="19">
        <v>4999</v>
      </c>
      <c r="E345" s="61">
        <v>0</v>
      </c>
      <c r="F345" s="61">
        <v>0</v>
      </c>
      <c r="G345" s="71">
        <v>0</v>
      </c>
    </row>
    <row r="346" spans="1:7" s="21" customFormat="1" ht="14.1" customHeight="1">
      <c r="A346" s="88"/>
      <c r="B346" s="79" t="s">
        <v>181</v>
      </c>
      <c r="C346" s="113" t="s">
        <v>191</v>
      </c>
      <c r="D346" s="19">
        <v>4998</v>
      </c>
      <c r="E346" s="61">
        <v>0</v>
      </c>
      <c r="F346" s="61">
        <v>0</v>
      </c>
      <c r="G346" s="71">
        <v>0</v>
      </c>
    </row>
    <row r="347" spans="1:7" s="21" customFormat="1" ht="14.1" customHeight="1">
      <c r="A347" s="88"/>
      <c r="B347" s="95" t="s">
        <v>76</v>
      </c>
      <c r="C347" s="94" t="s">
        <v>77</v>
      </c>
      <c r="D347" s="65">
        <v>4499</v>
      </c>
      <c r="E347" s="66">
        <v>0</v>
      </c>
      <c r="F347" s="66">
        <v>0</v>
      </c>
      <c r="G347" s="76">
        <v>0</v>
      </c>
    </row>
    <row r="348" spans="1:7" s="21" customFormat="1" ht="14.1" customHeight="1">
      <c r="A348" s="88" t="s">
        <v>4</v>
      </c>
      <c r="B348" s="48">
        <v>62</v>
      </c>
      <c r="C348" s="18" t="s">
        <v>60</v>
      </c>
      <c r="D348" s="65">
        <f t="shared" ref="D348:F348" si="99">SUM(D335:D347)</f>
        <v>244435</v>
      </c>
      <c r="E348" s="66">
        <f t="shared" si="99"/>
        <v>0</v>
      </c>
      <c r="F348" s="66">
        <f t="shared" si="99"/>
        <v>0</v>
      </c>
      <c r="G348" s="66">
        <v>0</v>
      </c>
    </row>
    <row r="349" spans="1:7" s="37" customFormat="1" ht="14.1" customHeight="1">
      <c r="A349" s="115" t="s">
        <v>4</v>
      </c>
      <c r="B349" s="109">
        <v>1.101</v>
      </c>
      <c r="C349" s="110" t="s">
        <v>8</v>
      </c>
      <c r="D349" s="169">
        <f t="shared" ref="D349:F349" si="100">SUM(D348,D332)+D230+D236+D281+D275+D311+D200+D194</f>
        <v>2098104</v>
      </c>
      <c r="E349" s="169">
        <f t="shared" si="100"/>
        <v>773000</v>
      </c>
      <c r="F349" s="169">
        <f t="shared" si="100"/>
        <v>1159500</v>
      </c>
      <c r="G349" s="169">
        <v>828098</v>
      </c>
    </row>
    <row r="350" spans="1:7" s="21" customFormat="1" ht="11.1" customHeight="1">
      <c r="A350" s="88"/>
      <c r="B350" s="97"/>
      <c r="C350" s="73"/>
      <c r="D350" s="62"/>
      <c r="E350" s="62"/>
      <c r="F350" s="62"/>
      <c r="G350" s="63"/>
    </row>
    <row r="351" spans="1:7" s="21" customFormat="1" ht="14.1" customHeight="1">
      <c r="A351" s="88"/>
      <c r="B351" s="50">
        <v>1.1020000000000001</v>
      </c>
      <c r="C351" s="98" t="s">
        <v>28</v>
      </c>
      <c r="D351" s="99"/>
      <c r="E351" s="99"/>
      <c r="F351" s="99"/>
      <c r="G351" s="53"/>
    </row>
    <row r="352" spans="1:7" s="21" customFormat="1" ht="14.1" customHeight="1">
      <c r="A352" s="88"/>
      <c r="B352" s="48">
        <v>61</v>
      </c>
      <c r="C352" s="100" t="s">
        <v>45</v>
      </c>
      <c r="D352" s="99"/>
      <c r="E352" s="99"/>
      <c r="F352" s="99"/>
      <c r="G352" s="99"/>
    </row>
    <row r="353" spans="1:7" s="21" customFormat="1">
      <c r="A353" s="88"/>
      <c r="B353" s="92" t="s">
        <v>70</v>
      </c>
      <c r="C353" s="56" t="s">
        <v>71</v>
      </c>
      <c r="D353" s="64">
        <v>10700</v>
      </c>
      <c r="E353" s="69">
        <v>0</v>
      </c>
      <c r="F353" s="69">
        <v>0</v>
      </c>
      <c r="G353" s="69">
        <v>0</v>
      </c>
    </row>
    <row r="354" spans="1:7" s="21" customFormat="1" ht="25.5">
      <c r="A354" s="88"/>
      <c r="B354" s="90" t="s">
        <v>78</v>
      </c>
      <c r="C354" s="114" t="s">
        <v>232</v>
      </c>
      <c r="D354" s="67">
        <v>283</v>
      </c>
      <c r="E354" s="76">
        <v>0</v>
      </c>
      <c r="F354" s="76">
        <v>0</v>
      </c>
      <c r="G354" s="69">
        <v>0</v>
      </c>
    </row>
    <row r="355" spans="1:7" s="21" customFormat="1" ht="14.1" customHeight="1">
      <c r="A355" s="88" t="s">
        <v>4</v>
      </c>
      <c r="B355" s="48">
        <v>61</v>
      </c>
      <c r="C355" s="100" t="s">
        <v>45</v>
      </c>
      <c r="D355" s="74">
        <f t="shared" ref="D355:E355" si="101">SUM(D353:D354)</f>
        <v>10983</v>
      </c>
      <c r="E355" s="72">
        <f t="shared" si="101"/>
        <v>0</v>
      </c>
      <c r="F355" s="72">
        <f t="shared" ref="F355" si="102">SUM(F353:F354)</f>
        <v>0</v>
      </c>
      <c r="G355" s="72">
        <v>0</v>
      </c>
    </row>
    <row r="356" spans="1:7" s="21" customFormat="1" ht="11.1" customHeight="1">
      <c r="A356" s="88"/>
      <c r="B356" s="48"/>
      <c r="C356" s="100"/>
      <c r="D356" s="131"/>
      <c r="E356" s="131"/>
      <c r="F356" s="131"/>
      <c r="G356" s="82"/>
    </row>
    <row r="357" spans="1:7" s="21" customFormat="1" ht="12.75" customHeight="1">
      <c r="A357" s="88"/>
      <c r="B357" s="48">
        <v>62</v>
      </c>
      <c r="C357" s="100" t="s">
        <v>231</v>
      </c>
      <c r="D357" s="99"/>
      <c r="E357" s="99"/>
      <c r="F357" s="99"/>
      <c r="G357" s="53"/>
    </row>
    <row r="358" spans="1:7" s="21" customFormat="1" ht="12.75" customHeight="1">
      <c r="A358" s="88"/>
      <c r="B358" s="92" t="s">
        <v>177</v>
      </c>
      <c r="C358" s="56" t="s">
        <v>196</v>
      </c>
      <c r="D358" s="69">
        <v>0</v>
      </c>
      <c r="E358" s="64">
        <v>250000</v>
      </c>
      <c r="F358" s="69">
        <v>0</v>
      </c>
      <c r="G358" s="64">
        <v>20000</v>
      </c>
    </row>
    <row r="359" spans="1:7" s="21" customFormat="1" ht="12.75" customHeight="1">
      <c r="A359" s="88" t="s">
        <v>4</v>
      </c>
      <c r="B359" s="48">
        <v>62</v>
      </c>
      <c r="C359" s="100" t="s">
        <v>231</v>
      </c>
      <c r="D359" s="72">
        <f t="shared" ref="D359:E359" si="103">D358</f>
        <v>0</v>
      </c>
      <c r="E359" s="74">
        <f t="shared" si="103"/>
        <v>250000</v>
      </c>
      <c r="F359" s="72">
        <f t="shared" ref="F359" si="104">F358</f>
        <v>0</v>
      </c>
      <c r="G359" s="74">
        <v>20000</v>
      </c>
    </row>
    <row r="360" spans="1:7" s="21" customFormat="1">
      <c r="A360" s="88" t="s">
        <v>4</v>
      </c>
      <c r="B360" s="50">
        <v>1.1020000000000001</v>
      </c>
      <c r="C360" s="98" t="s">
        <v>28</v>
      </c>
      <c r="D360" s="74">
        <f>D355+D359</f>
        <v>10983</v>
      </c>
      <c r="E360" s="74">
        <f t="shared" ref="E360:F360" si="105">E355+E359</f>
        <v>250000</v>
      </c>
      <c r="F360" s="72">
        <f t="shared" si="105"/>
        <v>0</v>
      </c>
      <c r="G360" s="74">
        <v>20000</v>
      </c>
    </row>
    <row r="361" spans="1:7" s="21" customFormat="1" ht="11.1" customHeight="1">
      <c r="A361" s="88"/>
      <c r="B361" s="50"/>
      <c r="C361" s="98"/>
      <c r="D361" s="64"/>
      <c r="E361" s="64"/>
      <c r="F361" s="64"/>
      <c r="G361" s="69"/>
    </row>
    <row r="362" spans="1:7" s="21" customFormat="1">
      <c r="A362" s="88"/>
      <c r="B362" s="50">
        <v>1.103</v>
      </c>
      <c r="C362" s="98" t="s">
        <v>198</v>
      </c>
      <c r="D362" s="64"/>
      <c r="E362" s="64"/>
      <c r="F362" s="64"/>
      <c r="G362" s="69"/>
    </row>
    <row r="363" spans="1:7" s="21" customFormat="1">
      <c r="A363" s="88"/>
      <c r="B363" s="48">
        <v>49</v>
      </c>
      <c r="C363" s="100" t="s">
        <v>199</v>
      </c>
      <c r="D363" s="64"/>
      <c r="E363" s="64"/>
      <c r="F363" s="64"/>
      <c r="G363" s="69"/>
    </row>
    <row r="364" spans="1:7" s="21" customFormat="1">
      <c r="A364" s="88"/>
      <c r="B364" s="92" t="s">
        <v>200</v>
      </c>
      <c r="C364" s="56" t="s">
        <v>201</v>
      </c>
      <c r="D364" s="64"/>
      <c r="E364" s="64"/>
      <c r="F364" s="64"/>
      <c r="G364" s="69"/>
    </row>
    <row r="365" spans="1:7" s="21" customFormat="1">
      <c r="A365" s="118"/>
      <c r="B365" s="79" t="s">
        <v>202</v>
      </c>
      <c r="C365" s="119" t="s">
        <v>203</v>
      </c>
      <c r="D365" s="69">
        <v>0</v>
      </c>
      <c r="E365" s="64">
        <v>100000</v>
      </c>
      <c r="F365" s="64">
        <v>100000</v>
      </c>
      <c r="G365" s="69">
        <v>0</v>
      </c>
    </row>
    <row r="366" spans="1:7" s="21" customFormat="1">
      <c r="A366" s="118" t="s">
        <v>4</v>
      </c>
      <c r="B366" s="92" t="s">
        <v>200</v>
      </c>
      <c r="C366" s="56" t="s">
        <v>201</v>
      </c>
      <c r="D366" s="72">
        <f t="shared" ref="D366:E367" si="106">D365</f>
        <v>0</v>
      </c>
      <c r="E366" s="74">
        <f t="shared" si="106"/>
        <v>100000</v>
      </c>
      <c r="F366" s="74">
        <f t="shared" ref="F366" si="107">F365</f>
        <v>100000</v>
      </c>
      <c r="G366" s="72">
        <v>0</v>
      </c>
    </row>
    <row r="367" spans="1:7" s="21" customFormat="1">
      <c r="A367" s="118" t="s">
        <v>4</v>
      </c>
      <c r="B367" s="48">
        <v>49</v>
      </c>
      <c r="C367" s="100" t="s">
        <v>199</v>
      </c>
      <c r="D367" s="72">
        <f t="shared" si="106"/>
        <v>0</v>
      </c>
      <c r="E367" s="74">
        <f t="shared" si="106"/>
        <v>100000</v>
      </c>
      <c r="F367" s="74">
        <f t="shared" ref="F367" si="108">F366</f>
        <v>100000</v>
      </c>
      <c r="G367" s="72">
        <v>0</v>
      </c>
    </row>
    <row r="368" spans="1:7" s="21" customFormat="1">
      <c r="A368" s="118" t="s">
        <v>4</v>
      </c>
      <c r="B368" s="50">
        <v>1.103</v>
      </c>
      <c r="C368" s="98" t="s">
        <v>198</v>
      </c>
      <c r="D368" s="76">
        <f t="shared" ref="D368:F368" si="109">D367</f>
        <v>0</v>
      </c>
      <c r="E368" s="67">
        <f t="shared" si="109"/>
        <v>100000</v>
      </c>
      <c r="F368" s="67">
        <f t="shared" si="109"/>
        <v>100000</v>
      </c>
      <c r="G368" s="76">
        <v>0</v>
      </c>
    </row>
    <row r="369" spans="1:7">
      <c r="A369" s="101" t="s">
        <v>4</v>
      </c>
      <c r="B369" s="102">
        <v>1</v>
      </c>
      <c r="C369" s="103" t="s">
        <v>7</v>
      </c>
      <c r="D369" s="170">
        <f t="shared" ref="D369:F369" si="110">D360+D349+D368</f>
        <v>2109087</v>
      </c>
      <c r="E369" s="170">
        <f t="shared" si="110"/>
        <v>1123000</v>
      </c>
      <c r="F369" s="170">
        <f t="shared" si="110"/>
        <v>1259500</v>
      </c>
      <c r="G369" s="74">
        <v>848098</v>
      </c>
    </row>
    <row r="370" spans="1:7" s="21" customFormat="1" ht="11.1" customHeight="1">
      <c r="A370" s="118"/>
      <c r="B370" s="48"/>
      <c r="C370" s="100"/>
      <c r="D370" s="69"/>
      <c r="E370" s="64"/>
      <c r="F370" s="64"/>
      <c r="G370" s="69"/>
    </row>
    <row r="371" spans="1:7" s="21" customFormat="1">
      <c r="A371" s="118"/>
      <c r="B371" s="48">
        <v>80</v>
      </c>
      <c r="C371" s="100" t="s">
        <v>35</v>
      </c>
      <c r="D371" s="69"/>
      <c r="E371" s="64"/>
      <c r="F371" s="64"/>
      <c r="G371" s="69"/>
    </row>
    <row r="372" spans="1:7" s="21" customFormat="1">
      <c r="A372" s="118"/>
      <c r="B372" s="50">
        <v>80.8</v>
      </c>
      <c r="C372" s="98" t="s">
        <v>249</v>
      </c>
      <c r="D372" s="69"/>
      <c r="E372" s="64"/>
      <c r="F372" s="64"/>
      <c r="G372" s="69"/>
    </row>
    <row r="373" spans="1:7" s="21" customFormat="1">
      <c r="A373" s="118"/>
      <c r="B373" s="38">
        <v>44</v>
      </c>
      <c r="C373" s="18" t="s">
        <v>10</v>
      </c>
      <c r="D373" s="69"/>
      <c r="E373" s="64"/>
      <c r="F373" s="64"/>
      <c r="G373" s="69"/>
    </row>
    <row r="374" spans="1:7" s="21" customFormat="1">
      <c r="A374" s="118"/>
      <c r="B374" s="79" t="s">
        <v>200</v>
      </c>
      <c r="C374" s="100" t="s">
        <v>250</v>
      </c>
      <c r="D374" s="69"/>
      <c r="E374" s="64"/>
      <c r="F374" s="64"/>
      <c r="G374" s="69"/>
    </row>
    <row r="375" spans="1:7" s="21" customFormat="1">
      <c r="A375" s="118"/>
      <c r="B375" s="79" t="s">
        <v>251</v>
      </c>
      <c r="C375" s="100" t="s">
        <v>246</v>
      </c>
      <c r="D375" s="69">
        <v>0</v>
      </c>
      <c r="E375" s="69">
        <v>0</v>
      </c>
      <c r="F375" s="69">
        <v>0</v>
      </c>
      <c r="G375" s="64">
        <v>4068</v>
      </c>
    </row>
    <row r="376" spans="1:7" s="21" customFormat="1">
      <c r="A376" s="162" t="s">
        <v>4</v>
      </c>
      <c r="B376" s="79" t="s">
        <v>200</v>
      </c>
      <c r="C376" s="100" t="s">
        <v>250</v>
      </c>
      <c r="D376" s="72">
        <f t="shared" ref="D376:F376" si="111">D375</f>
        <v>0</v>
      </c>
      <c r="E376" s="72">
        <f t="shared" si="111"/>
        <v>0</v>
      </c>
      <c r="F376" s="72">
        <f t="shared" si="111"/>
        <v>0</v>
      </c>
      <c r="G376" s="74">
        <v>4068</v>
      </c>
    </row>
    <row r="377" spans="1:7" s="21" customFormat="1" ht="11.1" customHeight="1">
      <c r="A377" s="162"/>
      <c r="B377" s="79"/>
      <c r="C377" s="100"/>
      <c r="D377" s="69"/>
      <c r="E377" s="69"/>
      <c r="F377" s="69"/>
      <c r="G377" s="64"/>
    </row>
    <row r="378" spans="1:7" s="21" customFormat="1">
      <c r="A378" s="104"/>
      <c r="B378" s="79" t="s">
        <v>252</v>
      </c>
      <c r="C378" s="100" t="s">
        <v>254</v>
      </c>
      <c r="D378" s="69"/>
      <c r="E378" s="69"/>
      <c r="F378" s="69"/>
      <c r="G378" s="64"/>
    </row>
    <row r="379" spans="1:7" s="21" customFormat="1" ht="25.5">
      <c r="A379" s="104"/>
      <c r="B379" s="112" t="s">
        <v>253</v>
      </c>
      <c r="C379" s="100" t="s">
        <v>298</v>
      </c>
      <c r="D379" s="69">
        <v>0</v>
      </c>
      <c r="E379" s="69">
        <v>0</v>
      </c>
      <c r="F379" s="69">
        <v>0</v>
      </c>
      <c r="G379" s="64">
        <v>700</v>
      </c>
    </row>
    <row r="380" spans="1:7" s="21" customFormat="1">
      <c r="A380" s="104" t="s">
        <v>4</v>
      </c>
      <c r="B380" s="79" t="s">
        <v>252</v>
      </c>
      <c r="C380" s="100" t="s">
        <v>254</v>
      </c>
      <c r="D380" s="72">
        <f>D379</f>
        <v>0</v>
      </c>
      <c r="E380" s="72">
        <f t="shared" ref="E380:F380" si="112">E379</f>
        <v>0</v>
      </c>
      <c r="F380" s="72">
        <f t="shared" si="112"/>
        <v>0</v>
      </c>
      <c r="G380" s="74">
        <v>700</v>
      </c>
    </row>
    <row r="381" spans="1:7" s="21" customFormat="1">
      <c r="A381" s="104" t="s">
        <v>4</v>
      </c>
      <c r="B381" s="38">
        <v>44</v>
      </c>
      <c r="C381" s="18" t="s">
        <v>10</v>
      </c>
      <c r="D381" s="72">
        <f>D376+D380</f>
        <v>0</v>
      </c>
      <c r="E381" s="72">
        <f t="shared" ref="E381:F381" si="113">E376+E380</f>
        <v>0</v>
      </c>
      <c r="F381" s="72">
        <f t="shared" si="113"/>
        <v>0</v>
      </c>
      <c r="G381" s="74">
        <v>4768</v>
      </c>
    </row>
    <row r="382" spans="1:7" s="21" customFormat="1">
      <c r="A382" s="104" t="s">
        <v>4</v>
      </c>
      <c r="B382" s="50">
        <v>80.8</v>
      </c>
      <c r="C382" s="98" t="s">
        <v>249</v>
      </c>
      <c r="D382" s="72">
        <f>D381</f>
        <v>0</v>
      </c>
      <c r="E382" s="72">
        <f t="shared" ref="E382:F382" si="114">E381</f>
        <v>0</v>
      </c>
      <c r="F382" s="72">
        <f t="shared" si="114"/>
        <v>0</v>
      </c>
      <c r="G382" s="74">
        <v>4768</v>
      </c>
    </row>
    <row r="383" spans="1:7" s="21" customFormat="1">
      <c r="A383" s="104" t="s">
        <v>4</v>
      </c>
      <c r="B383" s="48">
        <v>80</v>
      </c>
      <c r="C383" s="100" t="s">
        <v>35</v>
      </c>
      <c r="D383" s="72">
        <f>D382</f>
        <v>0</v>
      </c>
      <c r="E383" s="72">
        <f t="shared" ref="E383:F383" si="115">E382</f>
        <v>0</v>
      </c>
      <c r="F383" s="72">
        <f t="shared" si="115"/>
        <v>0</v>
      </c>
      <c r="G383" s="74">
        <v>4768</v>
      </c>
    </row>
    <row r="384" spans="1:7" s="21" customFormat="1">
      <c r="A384" s="104" t="s">
        <v>4</v>
      </c>
      <c r="B384" s="105">
        <v>5452</v>
      </c>
      <c r="C384" s="45" t="s">
        <v>1</v>
      </c>
      <c r="D384" s="171">
        <f t="shared" ref="D384:F384" si="116">D369+D383</f>
        <v>2109087</v>
      </c>
      <c r="E384" s="171">
        <f t="shared" si="116"/>
        <v>1123000</v>
      </c>
      <c r="F384" s="171">
        <f t="shared" si="116"/>
        <v>1259500</v>
      </c>
      <c r="G384" s="171">
        <v>852866</v>
      </c>
    </row>
    <row r="385" spans="1:7" s="21" customFormat="1">
      <c r="A385" s="85" t="s">
        <v>4</v>
      </c>
      <c r="B385" s="86"/>
      <c r="C385" s="87" t="s">
        <v>41</v>
      </c>
      <c r="D385" s="63">
        <f t="shared" ref="D385:E385" si="117">D384</f>
        <v>2109087</v>
      </c>
      <c r="E385" s="63">
        <f t="shared" si="117"/>
        <v>1123000</v>
      </c>
      <c r="F385" s="63">
        <f t="shared" ref="F385" si="118">F384</f>
        <v>1259500</v>
      </c>
      <c r="G385" s="64">
        <v>852866</v>
      </c>
    </row>
    <row r="386" spans="1:7">
      <c r="A386" s="85" t="s">
        <v>4</v>
      </c>
      <c r="B386" s="86"/>
      <c r="C386" s="87" t="s">
        <v>2</v>
      </c>
      <c r="D386" s="60">
        <f t="shared" ref="D386:F386" si="119">D385+D176</f>
        <v>2590818</v>
      </c>
      <c r="E386" s="60">
        <f t="shared" si="119"/>
        <v>1555454</v>
      </c>
      <c r="F386" s="60">
        <f t="shared" si="119"/>
        <v>1657945</v>
      </c>
      <c r="G386" s="60">
        <v>1529471</v>
      </c>
    </row>
    <row r="387" spans="1:7">
      <c r="A387" s="1"/>
      <c r="B387" s="38"/>
      <c r="C387" s="73"/>
      <c r="D387" s="63"/>
      <c r="E387" s="63"/>
      <c r="F387" s="63"/>
      <c r="G387" s="63"/>
    </row>
    <row r="388" spans="1:7" ht="13.5">
      <c r="A388" s="1"/>
      <c r="B388" s="38"/>
      <c r="C388" s="106"/>
      <c r="D388" s="62"/>
      <c r="E388" s="62"/>
      <c r="F388" s="172"/>
      <c r="G388" s="173"/>
    </row>
    <row r="389" spans="1:7" s="122" customFormat="1">
      <c r="A389" s="120"/>
      <c r="B389" s="107"/>
      <c r="C389" s="121"/>
      <c r="D389" s="19"/>
      <c r="E389" s="61"/>
      <c r="F389" s="23"/>
      <c r="G389" s="61"/>
    </row>
    <row r="390" spans="1:7" s="122" customFormat="1">
      <c r="A390" s="120"/>
      <c r="B390" s="107"/>
      <c r="C390" s="121"/>
      <c r="D390" s="26"/>
      <c r="E390" s="23"/>
      <c r="F390" s="23"/>
      <c r="G390" s="23"/>
    </row>
    <row r="391" spans="1:7">
      <c r="A391" s="35"/>
      <c r="B391" s="38"/>
      <c r="C391" s="18"/>
      <c r="D391" s="23"/>
      <c r="E391" s="23"/>
      <c r="F391" s="24"/>
      <c r="G391" s="23"/>
    </row>
    <row r="392" spans="1:7">
      <c r="A392" s="35"/>
      <c r="B392" s="42"/>
      <c r="C392" s="18"/>
      <c r="D392" s="24"/>
      <c r="E392" s="24"/>
      <c r="F392" s="24"/>
      <c r="G392" s="24"/>
    </row>
    <row r="393" spans="1:7">
      <c r="A393" s="35"/>
      <c r="B393" s="42"/>
      <c r="C393" s="18"/>
      <c r="D393" s="24"/>
      <c r="E393" s="24"/>
      <c r="F393" s="24"/>
      <c r="G393" s="24"/>
    </row>
    <row r="394" spans="1:7" s="177" customFormat="1">
      <c r="A394" s="174"/>
      <c r="B394" s="75"/>
      <c r="C394" s="175"/>
      <c r="D394" s="175"/>
      <c r="E394" s="175"/>
      <c r="F394" s="175"/>
      <c r="G394" s="176"/>
    </row>
    <row r="395" spans="1:7" s="177" customFormat="1">
      <c r="A395" s="174"/>
      <c r="B395" s="75"/>
      <c r="C395" s="178"/>
      <c r="D395" s="175"/>
      <c r="E395" s="175"/>
      <c r="F395" s="175"/>
      <c r="G395" s="176"/>
    </row>
    <row r="396" spans="1:7" s="177" customFormat="1">
      <c r="A396" s="174"/>
      <c r="B396" s="75"/>
      <c r="C396" s="175"/>
      <c r="D396" s="175"/>
      <c r="E396" s="175"/>
      <c r="F396" s="175"/>
      <c r="G396" s="176"/>
    </row>
    <row r="397" spans="1:7" s="177" customFormat="1">
      <c r="A397" s="174"/>
      <c r="B397" s="75"/>
      <c r="C397" s="175"/>
      <c r="D397" s="175"/>
      <c r="E397" s="175"/>
      <c r="F397" s="175"/>
      <c r="G397" s="176"/>
    </row>
    <row r="398" spans="1:7">
      <c r="A398" s="1"/>
      <c r="B398" s="38"/>
      <c r="C398" s="24"/>
      <c r="D398" s="24"/>
      <c r="E398" s="24"/>
      <c r="F398" s="24"/>
      <c r="G398" s="25"/>
    </row>
    <row r="399" spans="1:7">
      <c r="A399" s="1"/>
      <c r="B399" s="38"/>
      <c r="C399" s="24"/>
      <c r="D399" s="24"/>
      <c r="E399" s="24"/>
      <c r="F399" s="24"/>
      <c r="G399" s="25"/>
    </row>
    <row r="400" spans="1:7">
      <c r="A400" s="1"/>
      <c r="B400" s="38"/>
      <c r="C400" s="179"/>
      <c r="D400" s="24"/>
      <c r="E400" s="24"/>
      <c r="F400" s="24"/>
      <c r="G400" s="25"/>
    </row>
    <row r="401" spans="1:7">
      <c r="A401" s="1"/>
      <c r="B401" s="38"/>
      <c r="C401" s="179"/>
      <c r="D401" s="24"/>
      <c r="E401" s="24"/>
      <c r="F401" s="24"/>
      <c r="G401" s="25"/>
    </row>
    <row r="402" spans="1:7">
      <c r="A402" s="1"/>
      <c r="B402" s="38"/>
      <c r="C402" s="179"/>
      <c r="D402" s="24"/>
      <c r="E402" s="24"/>
      <c r="F402" s="24"/>
      <c r="G402" s="25"/>
    </row>
    <row r="403" spans="1:7">
      <c r="C403" s="179"/>
      <c r="D403" s="24"/>
      <c r="E403" s="24"/>
      <c r="F403" s="24"/>
      <c r="G403" s="13"/>
    </row>
    <row r="404" spans="1:7">
      <c r="C404" s="179"/>
      <c r="D404" s="24"/>
      <c r="E404" s="24"/>
      <c r="F404" s="24"/>
      <c r="G404" s="13"/>
    </row>
    <row r="405" spans="1:7">
      <c r="C405" s="179"/>
      <c r="D405" s="24"/>
      <c r="E405" s="24"/>
      <c r="F405" s="24"/>
      <c r="G405" s="13"/>
    </row>
    <row r="406" spans="1:7">
      <c r="A406" s="1"/>
      <c r="B406" s="38"/>
      <c r="C406" s="185"/>
      <c r="D406" s="25"/>
      <c r="E406" s="25"/>
      <c r="F406" s="25"/>
      <c r="G406" s="25"/>
    </row>
    <row r="407" spans="1:7">
      <c r="A407" s="1"/>
      <c r="B407" s="38"/>
      <c r="C407" s="185"/>
      <c r="D407" s="25"/>
      <c r="E407" s="25"/>
      <c r="F407" s="25"/>
      <c r="G407" s="25"/>
    </row>
    <row r="408" spans="1:7">
      <c r="A408" s="1"/>
      <c r="B408" s="38"/>
      <c r="C408" s="185"/>
      <c r="D408" s="25"/>
      <c r="E408" s="25"/>
      <c r="F408" s="25"/>
      <c r="G408" s="25"/>
    </row>
    <row r="409" spans="1:7">
      <c r="A409" s="1"/>
      <c r="B409" s="38"/>
      <c r="C409" s="185"/>
      <c r="D409" s="25"/>
      <c r="E409" s="25"/>
      <c r="F409" s="25"/>
      <c r="G409" s="25"/>
    </row>
    <row r="410" spans="1:7">
      <c r="A410" s="1"/>
      <c r="B410" s="38"/>
      <c r="C410" s="185"/>
      <c r="D410" s="25"/>
      <c r="E410" s="25"/>
      <c r="F410" s="25"/>
      <c r="G410" s="25"/>
    </row>
    <row r="411" spans="1:7">
      <c r="A411" s="1"/>
      <c r="B411" s="38"/>
      <c r="C411" s="186"/>
      <c r="D411" s="25"/>
      <c r="E411" s="25"/>
      <c r="F411" s="25"/>
      <c r="G411" s="25"/>
    </row>
    <row r="412" spans="1:7">
      <c r="A412" s="1"/>
      <c r="B412" s="38"/>
      <c r="C412" s="185"/>
      <c r="D412" s="25"/>
      <c r="E412" s="20"/>
      <c r="F412" s="25"/>
      <c r="G412" s="20"/>
    </row>
    <row r="413" spans="1:7">
      <c r="A413" s="1"/>
      <c r="B413" s="38"/>
      <c r="C413" s="185"/>
      <c r="D413" s="25"/>
      <c r="E413" s="20"/>
      <c r="F413" s="25"/>
      <c r="G413" s="20"/>
    </row>
    <row r="414" spans="1:7">
      <c r="A414" s="1"/>
      <c r="B414" s="38"/>
      <c r="C414" s="185"/>
      <c r="D414" s="25"/>
      <c r="E414" s="20"/>
      <c r="F414" s="25"/>
      <c r="G414" s="20"/>
    </row>
    <row r="415" spans="1:7">
      <c r="A415" s="1"/>
      <c r="B415" s="38"/>
      <c r="C415" s="185"/>
      <c r="D415" s="25"/>
      <c r="E415" s="20"/>
      <c r="F415" s="25"/>
      <c r="G415" s="20"/>
    </row>
  </sheetData>
  <autoFilter ref="A17:G391">
    <filterColumn colId="1"/>
    <filterColumn colId="2"/>
    <filterColumn colId="5"/>
    <filterColumn colId="6"/>
  </autoFilter>
  <mergeCells count="1">
    <mergeCell ref="A9:G9"/>
  </mergeCells>
  <phoneticPr fontId="2" type="noConversion"/>
  <printOptions horizontalCentered="1"/>
  <pageMargins left="0.55118110236220474" right="0.55118110236220474" top="0.74803149606299213" bottom="1.5748031496062993" header="0.51181102362204722" footer="1.1811023622047245"/>
  <pageSetup paperSize="9" scale="93" firstPageNumber="411" orientation="portrait" blackAndWhite="1" useFirstPageNumber="1" r:id="rId1"/>
  <headerFooter alignWithMargins="0">
    <oddHeader xml:space="preserve">&amp;C   </oddHeader>
    <oddFooter>&amp;C&amp;"Times New Roman,Bold"   &amp;P</oddFooter>
  </headerFooter>
  <rowBreaks count="5" manualBreakCount="5">
    <brk id="52" max="11" man="1"/>
    <brk id="101" max="11" man="1"/>
    <brk id="147" max="11" man="1"/>
    <brk id="198" max="11" man="1"/>
    <brk id="312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7</vt:i4>
      </vt:variant>
    </vt:vector>
  </HeadingPairs>
  <TitlesOfParts>
    <vt:vector size="8" baseType="lpstr">
      <vt:lpstr>dem40</vt:lpstr>
      <vt:lpstr>_2017_18</vt:lpstr>
      <vt:lpstr>'dem40'!Print_Area</vt:lpstr>
      <vt:lpstr>'dem40'!Print_Titles</vt:lpstr>
      <vt:lpstr>'dem40'!Tourism</vt:lpstr>
      <vt:lpstr>'dem40'!tourismcap</vt:lpstr>
      <vt:lpstr>'dem40'!tourismRevenue</vt:lpstr>
      <vt:lpstr>'dem40'!Voted</vt:lpstr>
    </vt:vector>
  </TitlesOfParts>
  <Company>Government of Sikkim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Secretary Finance</dc:creator>
  <cp:lastModifiedBy>Budget JA1</cp:lastModifiedBy>
  <cp:lastPrinted>2024-08-03T12:52:46Z</cp:lastPrinted>
  <dcterms:created xsi:type="dcterms:W3CDTF">2004-06-02T16:27:26Z</dcterms:created>
  <dcterms:modified xsi:type="dcterms:W3CDTF">2024-08-12T06:23:29Z</dcterms:modified>
</cp:coreProperties>
</file>