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/>
  </bookViews>
  <sheets>
    <sheet name="dem43" sheetId="1" r:id="rId1"/>
  </sheets>
  <definedNames>
    <definedName name="_xlnm._FilterDatabase" localSheetId="0" hidden="1">'dem43'!$A$17:$G$224</definedName>
    <definedName name="_Regression_Int" localSheetId="0" hidden="1">1</definedName>
    <definedName name="ah" localSheetId="0">'dem43'!#REF!</definedName>
    <definedName name="are" localSheetId="0">'dem43'!#REF!</definedName>
    <definedName name="cad" localSheetId="0">'dem43'!#REF!</definedName>
    <definedName name="CH" localSheetId="0">'dem43'!#REF!</definedName>
    <definedName name="compen" localSheetId="0">'dem43'!$D$201:$G$201</definedName>
    <definedName name="coop" localSheetId="0">'dem43'!#REF!</definedName>
    <definedName name="dd" localSheetId="0">'dem43'!#REF!</definedName>
    <definedName name="edu" localSheetId="0">'dem43'!#REF!</definedName>
    <definedName name="election" localSheetId="0">'dem43'!$D$62:$G$62</definedName>
    <definedName name="fish" localSheetId="0">'dem43'!#REF!</definedName>
    <definedName name="flood" localSheetId="0">'dem43'!#REF!</definedName>
    <definedName name="forest" localSheetId="0">'dem43'!#REF!</definedName>
    <definedName name="housing" localSheetId="0">'dem43'!#REF!</definedName>
    <definedName name="housingcap" localSheetId="0">'dem43'!#REF!</definedName>
    <definedName name="ind" localSheetId="0">'dem43'!#REF!</definedName>
    <definedName name="labour" localSheetId="0">'dem43'!#REF!</definedName>
    <definedName name="lr" localSheetId="0">'dem43'!#REF!</definedName>
    <definedName name="med" localSheetId="0">'dem43'!#REF!</definedName>
    <definedName name="mi" localSheetId="0">'dem43'!#REF!</definedName>
    <definedName name="ncse" localSheetId="0">'dem43'!#REF!</definedName>
    <definedName name="np" localSheetId="0">'dem43'!#REF!</definedName>
    <definedName name="nutrition" localSheetId="0">'dem43'!#REF!</definedName>
    <definedName name="oap" localSheetId="0">'dem43'!#REF!</definedName>
    <definedName name="ordp" localSheetId="0">'dem43'!$D$174:$G$174</definedName>
    <definedName name="ordpcap" localSheetId="0">'dem43'!#REF!</definedName>
    <definedName name="ordprec" localSheetId="0">'dem43'!#REF!</definedName>
    <definedName name="power" localSheetId="0">'dem43'!#REF!</definedName>
    <definedName name="_xlnm.Print_Area" localSheetId="0">'dem43'!$A$1:$G$215</definedName>
    <definedName name="_xlnm.Print_Titles" localSheetId="0">'dem43'!$14:$17</definedName>
    <definedName name="rb" localSheetId="0">'dem43'!#REF!</definedName>
    <definedName name="rbcap" localSheetId="0">'dem43'!#REF!</definedName>
    <definedName name="rbrec" localSheetId="0">'dem43'!#REF!</definedName>
    <definedName name="re" localSheetId="0">'dem43'!#REF!</definedName>
    <definedName name="revise" localSheetId="0">'dem43'!$D$237:$F$237</definedName>
    <definedName name="roads" localSheetId="0">'dem43'!#REF!</definedName>
    <definedName name="ruralEmp" localSheetId="0">'dem43'!#REF!</definedName>
    <definedName name="sc" localSheetId="0">'dem43'!#REF!</definedName>
    <definedName name="scst" localSheetId="0">'dem43'!#REF!</definedName>
    <definedName name="spfrd" localSheetId="0">'dem43'!#REF!</definedName>
    <definedName name="sports" localSheetId="0">'dem43'!#REF!</definedName>
    <definedName name="spprg" localSheetId="0">'dem43'!#REF!</definedName>
    <definedName name="spProg" localSheetId="0">'dem43'!#REF!</definedName>
    <definedName name="sss" localSheetId="0">'dem43'!#REF!</definedName>
    <definedName name="ssw" localSheetId="0">'dem43'!#REF!</definedName>
    <definedName name="summary" localSheetId="0">'dem43'!$D$227:$F$227</definedName>
    <definedName name="swc" localSheetId="0">'dem43'!#REF!</definedName>
    <definedName name="tourism" localSheetId="0">'dem43'!#REF!</definedName>
    <definedName name="Voted" localSheetId="0">'dem43'!$C$11:$F$11</definedName>
    <definedName name="vsi" localSheetId="0">'dem43'!#REF!</definedName>
    <definedName name="water" localSheetId="0">'dem43'!#REF!</definedName>
    <definedName name="Z_239EE218_578E_4317_BEED_14D5D7089E27_.wvu.Cols" localSheetId="0" hidden="1">'dem43'!#REF!</definedName>
    <definedName name="Z_239EE218_578E_4317_BEED_14D5D7089E27_.wvu.FilterData" localSheetId="0" hidden="1">'dem43'!$A$1:$G$18</definedName>
    <definedName name="Z_239EE218_578E_4317_BEED_14D5D7089E27_.wvu.PrintArea" localSheetId="0" hidden="1">'dem43'!$A$1:$G$18</definedName>
    <definedName name="Z_239EE218_578E_4317_BEED_14D5D7089E27_.wvu.PrintTitles" localSheetId="0" hidden="1">'dem43'!$14:$17</definedName>
    <definedName name="Z_302A3EA3_AE96_11D5_A646_0050BA3D7AFD_.wvu.Cols" localSheetId="0" hidden="1">'dem43'!#REF!</definedName>
    <definedName name="Z_302A3EA3_AE96_11D5_A646_0050BA3D7AFD_.wvu.FilterData" localSheetId="0" hidden="1">'dem43'!$A$1:$G$18</definedName>
    <definedName name="Z_302A3EA3_AE96_11D5_A646_0050BA3D7AFD_.wvu.PrintArea" localSheetId="0" hidden="1">'dem43'!$A$1:$G$18</definedName>
    <definedName name="Z_302A3EA3_AE96_11D5_A646_0050BA3D7AFD_.wvu.PrintTitles" localSheetId="0" hidden="1">'dem43'!$14:$17</definedName>
    <definedName name="Z_36DBA021_0ECB_11D4_8064_004005726899_.wvu.Cols" localSheetId="0" hidden="1">'dem43'!#REF!</definedName>
    <definedName name="Z_36DBA021_0ECB_11D4_8064_004005726899_.wvu.FilterData" localSheetId="0" hidden="1">'dem43'!$C$18:$C$18</definedName>
    <definedName name="Z_36DBA021_0ECB_11D4_8064_004005726899_.wvu.PrintTitles" localSheetId="0" hidden="1">'dem43'!$14:$17</definedName>
    <definedName name="Z_93EBE921_AE91_11D5_8685_004005726899_.wvu.Cols" localSheetId="0" hidden="1">'dem43'!#REF!</definedName>
    <definedName name="Z_93EBE921_AE91_11D5_8685_004005726899_.wvu.FilterData" localSheetId="0" hidden="1">'dem43'!$C$18:$C$18</definedName>
    <definedName name="Z_93EBE921_AE91_11D5_8685_004005726899_.wvu.PrintArea" localSheetId="0" hidden="1">'dem43'!$A$1:$G$18</definedName>
    <definedName name="Z_93EBE921_AE91_11D5_8685_004005726899_.wvu.PrintTitles" localSheetId="0" hidden="1">'dem43'!$14:$17</definedName>
    <definedName name="Z_94DA79C1_0FDE_11D5_9579_000021DAEEA2_.wvu.Cols" localSheetId="0" hidden="1">'dem43'!#REF!</definedName>
    <definedName name="Z_94DA79C1_0FDE_11D5_9579_000021DAEEA2_.wvu.FilterData" localSheetId="0" hidden="1">'dem43'!$C$18:$C$18</definedName>
    <definedName name="Z_94DA79C1_0FDE_11D5_9579_000021DAEEA2_.wvu.PrintArea" localSheetId="0" hidden="1">'dem43'!$A$1:$G$18</definedName>
    <definedName name="Z_94DA79C1_0FDE_11D5_9579_000021DAEEA2_.wvu.PrintTitles" localSheetId="0" hidden="1">'dem43'!$14:$17</definedName>
    <definedName name="Z_B4CB0970_161F_11D5_8064_004005726899_.wvu.FilterData" localSheetId="0" hidden="1">'dem43'!$C$18:$C$18</definedName>
    <definedName name="Z_B4CB0976_161F_11D5_8064_004005726899_.wvu.FilterData" localSheetId="0" hidden="1">'dem43'!$C$18:$C$18</definedName>
    <definedName name="Z_B4CB0978_161F_11D5_8064_004005726899_.wvu.FilterData" localSheetId="0" hidden="1">'dem43'!$C$18:$C$18</definedName>
    <definedName name="Z_B4CB099E_161F_11D5_8064_004005726899_.wvu.FilterData" localSheetId="0" hidden="1">'dem43'!$C$18:$C$18</definedName>
    <definedName name="Z_C868F8C3_16D7_11D5_A68D_81D6213F5331_.wvu.Cols" localSheetId="0" hidden="1">'dem43'!#REF!</definedName>
    <definedName name="Z_C868F8C3_16D7_11D5_A68D_81D6213F5331_.wvu.FilterData" localSheetId="0" hidden="1">'dem43'!$C$18:$C$18</definedName>
    <definedName name="Z_C868F8C3_16D7_11D5_A68D_81D6213F5331_.wvu.PrintTitles" localSheetId="0" hidden="1">'dem43'!$14:$17</definedName>
    <definedName name="Z_E5DF37BD_125C_11D5_8DC4_D0F5D88B3549_.wvu.Cols" localSheetId="0" hidden="1">'dem43'!#REF!</definedName>
    <definedName name="Z_E5DF37BD_125C_11D5_8DC4_D0F5D88B3549_.wvu.FilterData" localSheetId="0" hidden="1">'dem43'!$C$18:$C$18</definedName>
    <definedName name="Z_E5DF37BD_125C_11D5_8DC4_D0F5D88B3549_.wvu.PrintArea" localSheetId="0" hidden="1">'dem43'!$A$1:$G$18</definedName>
    <definedName name="Z_E5DF37BD_125C_11D5_8DC4_D0F5D88B3549_.wvu.PrintTitles" localSheetId="0" hidden="1">'dem43'!$14:$17</definedName>
    <definedName name="Z_ED6647A4_1622_11D5_96DF_000021E43CDF_.wvu.PrintArea" localSheetId="0" hidden="1">'dem43'!$A$1:$G$18</definedName>
    <definedName name="Z_F8ADACC1_164E_11D6_B603_000021DAEEA2_.wvu.Cols" localSheetId="0" hidden="1">'dem43'!#REF!</definedName>
    <definedName name="Z_F8ADACC1_164E_11D6_B603_000021DAEEA2_.wvu.FilterData" localSheetId="0" hidden="1">'dem43'!$C$18:$C$18</definedName>
    <definedName name="Z_F8ADACC1_164E_11D6_B603_000021DAEEA2_.wvu.PrintArea" localSheetId="0" hidden="1">'dem43'!$A$1:$G$18</definedName>
    <definedName name="Z_F8ADACC1_164E_11D6_B603_000021DAEEA2_.wvu.PrintTitles" localSheetId="0" hidden="1">'dem43'!$14:$17</definedName>
  </definedNames>
  <calcPr calcId="124519"/>
</workbook>
</file>

<file path=xl/calcChain.xml><?xml version="1.0" encoding="utf-8"?>
<calcChain xmlns="http://schemas.openxmlformats.org/spreadsheetml/2006/main">
  <c r="F211" i="1"/>
  <c r="F212" s="1"/>
  <c r="F213" s="1"/>
  <c r="F214" s="1"/>
  <c r="E211"/>
  <c r="E212" s="1"/>
  <c r="E213" s="1"/>
  <c r="E214" s="1"/>
  <c r="D211"/>
  <c r="D212" s="1"/>
  <c r="D213" s="1"/>
  <c r="D214" s="1"/>
  <c r="F199"/>
  <c r="E199"/>
  <c r="D199"/>
  <c r="F195"/>
  <c r="E195"/>
  <c r="D195"/>
  <c r="F191"/>
  <c r="E191"/>
  <c r="E200" s="1"/>
  <c r="E201" s="1"/>
  <c r="D191"/>
  <c r="D200" s="1"/>
  <c r="D201" s="1"/>
  <c r="E186"/>
  <c r="D186"/>
  <c r="F185"/>
  <c r="F184"/>
  <c r="F186" s="1"/>
  <c r="F181"/>
  <c r="E181"/>
  <c r="D181"/>
  <c r="F172"/>
  <c r="E172"/>
  <c r="D172"/>
  <c r="F168"/>
  <c r="F173" s="1"/>
  <c r="E168"/>
  <c r="E173" s="1"/>
  <c r="D168"/>
  <c r="D173" s="1"/>
  <c r="F166"/>
  <c r="F161"/>
  <c r="E161"/>
  <c r="D161"/>
  <c r="F157"/>
  <c r="E157"/>
  <c r="D157"/>
  <c r="F153"/>
  <c r="F162" s="1"/>
  <c r="E153"/>
  <c r="E162" s="1"/>
  <c r="D153"/>
  <c r="D162" s="1"/>
  <c r="F150"/>
  <c r="F145"/>
  <c r="E145"/>
  <c r="D145"/>
  <c r="F134"/>
  <c r="E134"/>
  <c r="D134"/>
  <c r="F126"/>
  <c r="D126"/>
  <c r="F123"/>
  <c r="E123"/>
  <c r="D123"/>
  <c r="F115"/>
  <c r="D115"/>
  <c r="E112"/>
  <c r="D112"/>
  <c r="F106"/>
  <c r="F112" s="1"/>
  <c r="F103"/>
  <c r="E103"/>
  <c r="E146" s="1"/>
  <c r="E174" s="1"/>
  <c r="E202" s="1"/>
  <c r="D103"/>
  <c r="D146" s="1"/>
  <c r="F98"/>
  <c r="F95"/>
  <c r="E95"/>
  <c r="D95"/>
  <c r="F87"/>
  <c r="E87"/>
  <c r="D87"/>
  <c r="F79"/>
  <c r="E79"/>
  <c r="D79"/>
  <c r="F67"/>
  <c r="F60"/>
  <c r="E60"/>
  <c r="E61" s="1"/>
  <c r="E62" s="1"/>
  <c r="D60"/>
  <c r="D61" s="1"/>
  <c r="D62" s="1"/>
  <c r="F55"/>
  <c r="F61" s="1"/>
  <c r="E55"/>
  <c r="D55"/>
  <c r="F48"/>
  <c r="E48"/>
  <c r="D48"/>
  <c r="F47"/>
  <c r="E47"/>
  <c r="D47"/>
  <c r="E39"/>
  <c r="D39"/>
  <c r="F38"/>
  <c r="F39" s="1"/>
  <c r="E38"/>
  <c r="D38"/>
  <c r="F11"/>
  <c r="E11"/>
  <c r="D11"/>
  <c r="F146" l="1"/>
  <c r="F174" s="1"/>
  <c r="F202" s="1"/>
  <c r="F215" s="1"/>
  <c r="E215"/>
  <c r="D174"/>
  <c r="D202" s="1"/>
  <c r="D215" s="1"/>
  <c r="F62"/>
  <c r="F200"/>
  <c r="F201" s="1"/>
</calcChain>
</file>

<file path=xl/sharedStrings.xml><?xml version="1.0" encoding="utf-8"?>
<sst xmlns="http://schemas.openxmlformats.org/spreadsheetml/2006/main" count="347" uniqueCount="179">
  <si>
    <t>DEMAND NO. 43</t>
  </si>
  <si>
    <t>PANCHAYATI RAJ INSTITUTIONS</t>
  </si>
  <si>
    <t>A -General Services (a) Organs of State</t>
  </si>
  <si>
    <t>Election</t>
  </si>
  <si>
    <t>C. Economic services, (b) Rural Development</t>
  </si>
  <si>
    <t>Other Rural Development Programme</t>
  </si>
  <si>
    <t>D. Grants-In-Aid and Contributions</t>
  </si>
  <si>
    <t>Compensation and Assignments to Local Bodies and Panchayati Raj Institutions</t>
  </si>
  <si>
    <t xml:space="preserve">A - Capital Account of General Services </t>
  </si>
  <si>
    <t>Capital Outlay on other Administrative Services</t>
  </si>
  <si>
    <t>I. Estimate of the amount required in the year ending 31st March, 2025 to defray the charges in respect of Panchayati Raj Institutions.</t>
  </si>
  <si>
    <t>Revenue</t>
  </si>
  <si>
    <t>Capital</t>
  </si>
  <si>
    <t>Total</t>
  </si>
  <si>
    <t>Voted</t>
  </si>
  <si>
    <t>II. Details of the estimates and the heads under which this grant will be accounted for:</t>
  </si>
  <si>
    <t>(In Thousands of Rupees)</t>
  </si>
  <si>
    <t>Actuals</t>
  </si>
  <si>
    <t>Budget Estimate</t>
  </si>
  <si>
    <t>Revised Estimate</t>
  </si>
  <si>
    <t>Major /Sub-Major/Minor/Sub/Detailed Heads</t>
  </si>
  <si>
    <t>2022-23</t>
  </si>
  <si>
    <t>2023-24</t>
  </si>
  <si>
    <t>2024-25</t>
  </si>
  <si>
    <t>REVENUE SECTION</t>
  </si>
  <si>
    <t>M.H.</t>
  </si>
  <si>
    <t>Election Commission</t>
  </si>
  <si>
    <t>State Election Commission</t>
  </si>
  <si>
    <t>60.00.01</t>
  </si>
  <si>
    <t>Salaries</t>
  </si>
  <si>
    <t>60.00.02</t>
  </si>
  <si>
    <t>Wages</t>
  </si>
  <si>
    <t>60.00.06</t>
  </si>
  <si>
    <t>Medical Treatment</t>
  </si>
  <si>
    <t>60.00.07</t>
  </si>
  <si>
    <t>Allowances</t>
  </si>
  <si>
    <t>60.00.08</t>
  </si>
  <si>
    <t>Leave Travel Concession</t>
  </si>
  <si>
    <t>60.00.11</t>
  </si>
  <si>
    <t>Domestic Travel Expenses</t>
  </si>
  <si>
    <t>60.00.12</t>
  </si>
  <si>
    <t>Foreign Travel Expenses</t>
  </si>
  <si>
    <t>60.00.13</t>
  </si>
  <si>
    <t>Office Expenses</t>
  </si>
  <si>
    <t>60.00.14</t>
  </si>
  <si>
    <t>Rent, Rates and Taxes for Land and Buildings</t>
  </si>
  <si>
    <t>60.00.16</t>
  </si>
  <si>
    <t>Printing and Publications</t>
  </si>
  <si>
    <t>60.00.18</t>
  </si>
  <si>
    <t>Rent for others</t>
  </si>
  <si>
    <t>60.00.19</t>
  </si>
  <si>
    <t>Digital Equipments</t>
  </si>
  <si>
    <t>60.00.24</t>
  </si>
  <si>
    <t>Fuel and Lubricants</t>
  </si>
  <si>
    <t>60.00.28</t>
  </si>
  <si>
    <t>Professional Services</t>
  </si>
  <si>
    <t>60.00.29</t>
  </si>
  <si>
    <t>Repair and Maintenance</t>
  </si>
  <si>
    <t>60.00.49</t>
  </si>
  <si>
    <t>Other Revenue Expenditure</t>
  </si>
  <si>
    <t>Preparation &amp; Printing Electoral Rolls</t>
  </si>
  <si>
    <t>Publications</t>
  </si>
  <si>
    <t>60.00.50</t>
  </si>
  <si>
    <t>Other Charges</t>
  </si>
  <si>
    <t>Charges for Conduct of Election to Panchayats/ Local Bodies</t>
  </si>
  <si>
    <t>Conduct of Election to Panchayat</t>
  </si>
  <si>
    <t>61.00.11</t>
  </si>
  <si>
    <t>61.00.49</t>
  </si>
  <si>
    <t>61.00.50</t>
  </si>
  <si>
    <t>Conduct of Election to Municipal Bodies</t>
  </si>
  <si>
    <t>62.00.11</t>
  </si>
  <si>
    <t>62.00.49</t>
  </si>
  <si>
    <t>Panchayati Raj</t>
  </si>
  <si>
    <t>Head Office Establishment</t>
  </si>
  <si>
    <t>00.44.01</t>
  </si>
  <si>
    <t>00.44.06</t>
  </si>
  <si>
    <t>00.44.07</t>
  </si>
  <si>
    <t>00.44.11</t>
  </si>
  <si>
    <t>00.44.13</t>
  </si>
  <si>
    <t>00.44.16</t>
  </si>
  <si>
    <t>00.44.18</t>
  </si>
  <si>
    <t>Rent for Others</t>
  </si>
  <si>
    <t>00.44.19</t>
  </si>
  <si>
    <t>00.44.26</t>
  </si>
  <si>
    <t>Advertising and Publicity</t>
  </si>
  <si>
    <t>00.44.29</t>
  </si>
  <si>
    <t>00.44.49</t>
  </si>
  <si>
    <t>00.44.50</t>
  </si>
  <si>
    <t>Gyalshing District</t>
  </si>
  <si>
    <t>00.46.01</t>
  </si>
  <si>
    <t>00.46.06</t>
  </si>
  <si>
    <t>00.46.07</t>
  </si>
  <si>
    <t>00.46.11</t>
  </si>
  <si>
    <t>00.46.13</t>
  </si>
  <si>
    <t>Mangan District</t>
  </si>
  <si>
    <t>00.47.01</t>
  </si>
  <si>
    <t>00.47.06</t>
  </si>
  <si>
    <t>00.47.07</t>
  </si>
  <si>
    <t>00.47.11</t>
  </si>
  <si>
    <t>00.47.13</t>
  </si>
  <si>
    <t>Namchi District</t>
  </si>
  <si>
    <t>00.48.01</t>
  </si>
  <si>
    <t>00.48.06</t>
  </si>
  <si>
    <t>00.48.07</t>
  </si>
  <si>
    <t>00.48.11</t>
  </si>
  <si>
    <t>00.48.13</t>
  </si>
  <si>
    <t>ADC (Development) Pakyong</t>
  </si>
  <si>
    <t>00.69.01</t>
  </si>
  <si>
    <t>00.69.02</t>
  </si>
  <si>
    <t>00.69.06</t>
  </si>
  <si>
    <t>00.69.07</t>
  </si>
  <si>
    <t>00.69.11</t>
  </si>
  <si>
    <t>00.69.13</t>
  </si>
  <si>
    <t>ADC (Development) Ravangla</t>
  </si>
  <si>
    <t>00.70.01</t>
  </si>
  <si>
    <t>00.70.02</t>
  </si>
  <si>
    <t>00.70.06</t>
  </si>
  <si>
    <t>00.70.07</t>
  </si>
  <si>
    <t>00.70.11</t>
  </si>
  <si>
    <t>00.70.13</t>
  </si>
  <si>
    <t>00.70.24</t>
  </si>
  <si>
    <t>00.70.29</t>
  </si>
  <si>
    <t>ADC (Development) Soreng</t>
  </si>
  <si>
    <t>00.71.01</t>
  </si>
  <si>
    <t>00.71.02</t>
  </si>
  <si>
    <t>00.71.06</t>
  </si>
  <si>
    <t>00.71.07</t>
  </si>
  <si>
    <t>00.71.11</t>
  </si>
  <si>
    <t>00.71.13</t>
  </si>
  <si>
    <t>00.71.24</t>
  </si>
  <si>
    <t>00.71.29</t>
  </si>
  <si>
    <t>ADC (Development) Chungthang</t>
  </si>
  <si>
    <t>00.72.01</t>
  </si>
  <si>
    <t>00.72.02</t>
  </si>
  <si>
    <t>00.72.06</t>
  </si>
  <si>
    <t>00.72.07</t>
  </si>
  <si>
    <t>00.72.11</t>
  </si>
  <si>
    <t>00.72.13</t>
  </si>
  <si>
    <t>00.72.24</t>
  </si>
  <si>
    <t>00.72.29</t>
  </si>
  <si>
    <t>Assistance to Zilla Parishads / District Level Panchayats</t>
  </si>
  <si>
    <t>Grants to Zilla Parishads for Administrative Expenses</t>
  </si>
  <si>
    <t>61.00.36</t>
  </si>
  <si>
    <t>Grant in Aid Salaries</t>
  </si>
  <si>
    <t>61.00.71</t>
  </si>
  <si>
    <t>Local Area Development Fund for Adhakshya and Upadhakshya</t>
  </si>
  <si>
    <t>61.00.72</t>
  </si>
  <si>
    <t>Discretionary Grant to Zilla Panchayats</t>
  </si>
  <si>
    <t>63.00.49</t>
  </si>
  <si>
    <t>Assistance to Gram Panchayats</t>
  </si>
  <si>
    <t>Grants to Gram  Panchayats for Administrative Expenses</t>
  </si>
  <si>
    <t>Discretionary Grant to Gram Panchayats</t>
  </si>
  <si>
    <t>Grants to Gram Panchayats for Administrative Expenses</t>
  </si>
  <si>
    <t>Other Miscellaneous Compensations and Assignments</t>
  </si>
  <si>
    <t>Basic Grant recommendation by 15th Finance Commission</t>
  </si>
  <si>
    <t>80.00.71</t>
  </si>
  <si>
    <t>Zilla Panchayat</t>
  </si>
  <si>
    <t>80.00.72</t>
  </si>
  <si>
    <t>Gram Panchayat</t>
  </si>
  <si>
    <t>Tied Grant recommendation by 15th Finance Commission</t>
  </si>
  <si>
    <t>81.00.71</t>
  </si>
  <si>
    <t>81.00.72</t>
  </si>
  <si>
    <t>Share of Net proceeds recommended by the 5th State Finance Commission</t>
  </si>
  <si>
    <t>82.00.71</t>
  </si>
  <si>
    <t>82.00.72</t>
  </si>
  <si>
    <t>State Level Capacity Building Fund recommended under 5th State Finance Commission</t>
  </si>
  <si>
    <t>83.00.71</t>
  </si>
  <si>
    <t>State Capacity Building Fund</t>
  </si>
  <si>
    <t>Special Incentive Grant recommended under 5th State Finance Commission</t>
  </si>
  <si>
    <t>84.00.72</t>
  </si>
  <si>
    <t>CAPITAL SECTION</t>
  </si>
  <si>
    <t>Capital Outlay on Other Administrative Services</t>
  </si>
  <si>
    <t>00.101</t>
  </si>
  <si>
    <t>60.00.51</t>
  </si>
  <si>
    <t>Motor Vehicles</t>
  </si>
  <si>
    <t>60.00.71</t>
  </si>
  <si>
    <t>Information, Computer, Telecommunication (ICT) Equipments</t>
  </si>
  <si>
    <t>60.00.72</t>
  </si>
  <si>
    <t>Furniture and Fixtures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</si>
</sst>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00.000"/>
    <numFmt numFmtId="165" formatCode="0#"/>
    <numFmt numFmtId="166" formatCode="00000#"/>
    <numFmt numFmtId="167" formatCode="00.00"/>
    <numFmt numFmtId="168" formatCode="0000##"/>
    <numFmt numFmtId="169" formatCode="00.###"/>
    <numFmt numFmtId="170" formatCode="00.#00"/>
  </numFmts>
  <fonts count="9">
    <font>
      <sz val="10"/>
      <name val="Arial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</cellStyleXfs>
  <cellXfs count="146">
    <xf numFmtId="0" fontId="0" fillId="0" borderId="0" xfId="0"/>
    <xf numFmtId="0" fontId="2" fillId="0" borderId="0" xfId="2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2" fillId="0" borderId="0" xfId="2" applyFont="1" applyFill="1"/>
    <xf numFmtId="0" fontId="3" fillId="0" borderId="0" xfId="2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top"/>
    </xf>
    <xf numFmtId="0" fontId="3" fillId="0" borderId="0" xfId="2" applyFont="1" applyFill="1" applyAlignment="1">
      <alignment horizontal="center"/>
    </xf>
    <xf numFmtId="0" fontId="2" fillId="0" borderId="0" xfId="0" applyFont="1" applyFill="1"/>
    <xf numFmtId="0" fontId="2" fillId="0" borderId="0" xfId="2" applyFont="1" applyFill="1" applyAlignment="1">
      <alignment horizontal="right"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right"/>
    </xf>
    <xf numFmtId="0" fontId="2" fillId="0" borderId="0" xfId="2" applyFont="1" applyFill="1" applyAlignment="1">
      <alignment horizontal="left"/>
    </xf>
    <xf numFmtId="0" fontId="3" fillId="0" borderId="0" xfId="2" applyFont="1" applyFill="1" applyAlignment="1">
      <alignment horizontal="center" vertical="top" wrapText="1"/>
    </xf>
    <xf numFmtId="0" fontId="3" fillId="0" borderId="0" xfId="2" applyFont="1" applyFill="1" applyAlignment="1">
      <alignment horizontal="center" vertical="top"/>
    </xf>
    <xf numFmtId="0" fontId="2" fillId="0" borderId="0" xfId="3" applyFont="1" applyFill="1"/>
    <xf numFmtId="0" fontId="2" fillId="0" borderId="0" xfId="3" applyFont="1" applyFill="1" applyAlignment="1">
      <alignment vertical="top"/>
    </xf>
    <xf numFmtId="0" fontId="2" fillId="0" borderId="0" xfId="3" applyFont="1" applyFill="1" applyAlignment="1" applyProtection="1">
      <alignment horizontal="right" vertical="top"/>
    </xf>
    <xf numFmtId="0" fontId="3" fillId="0" borderId="0" xfId="3" applyFont="1" applyFill="1" applyAlignment="1">
      <alignment horizontal="center"/>
    </xf>
    <xf numFmtId="0" fontId="2" fillId="0" borderId="0" xfId="2" applyFont="1" applyFill="1" applyAlignment="1">
      <alignment vertical="top" wrapText="1"/>
    </xf>
    <xf numFmtId="0" fontId="3" fillId="0" borderId="0" xfId="4" applyFont="1" applyFill="1" applyAlignment="1">
      <alignment horizontal="center"/>
    </xf>
    <xf numFmtId="0" fontId="3" fillId="0" borderId="0" xfId="2" applyFont="1" applyFill="1" applyAlignment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2" fillId="0" borderId="0" xfId="3" applyFont="1" applyFill="1" applyAlignment="1">
      <alignment horizontal="left" vertical="top"/>
    </xf>
    <xf numFmtId="0" fontId="2" fillId="0" borderId="0" xfId="3" applyFont="1" applyFill="1" applyAlignment="1">
      <alignment horizontal="left"/>
    </xf>
    <xf numFmtId="0" fontId="2" fillId="0" borderId="0" xfId="5" applyFont="1" applyFill="1" applyAlignment="1">
      <alignment horizontal="left" vertical="top" wrapText="1"/>
    </xf>
    <xf numFmtId="0" fontId="2" fillId="0" borderId="0" xfId="5" applyFont="1" applyFill="1" applyAlignment="1">
      <alignment horizontal="right" vertical="top" wrapText="1"/>
    </xf>
    <xf numFmtId="0" fontId="2" fillId="0" borderId="1" xfId="6" applyFont="1" applyFill="1" applyBorder="1" applyAlignment="1">
      <alignment horizontal="left"/>
    </xf>
    <xf numFmtId="0" fontId="2" fillId="0" borderId="1" xfId="6" applyFont="1" applyFill="1" applyBorder="1"/>
    <xf numFmtId="0" fontId="6" fillId="0" borderId="1" xfId="6" applyFont="1" applyFill="1" applyBorder="1" applyAlignment="1">
      <alignment horizontal="right"/>
    </xf>
    <xf numFmtId="0" fontId="2" fillId="0" borderId="2" xfId="5" applyFont="1" applyFill="1" applyBorder="1" applyAlignment="1">
      <alignment horizontal="left" vertical="top" wrapText="1"/>
    </xf>
    <xf numFmtId="0" fontId="2" fillId="0" borderId="2" xfId="5" applyFont="1" applyFill="1" applyBorder="1" applyAlignment="1">
      <alignment horizontal="right" vertical="top" wrapText="1"/>
    </xf>
    <xf numFmtId="0" fontId="2" fillId="0" borderId="0" xfId="6" applyFont="1" applyFill="1" applyAlignment="1">
      <alignment horizontal="left" vertical="top"/>
    </xf>
    <xf numFmtId="0" fontId="2" fillId="0" borderId="2" xfId="6" applyFont="1" applyFill="1" applyBorder="1" applyAlignment="1">
      <alignment horizontal="right"/>
    </xf>
    <xf numFmtId="0" fontId="2" fillId="0" borderId="2" xfId="6" applyFont="1" applyFill="1" applyBorder="1" applyAlignment="1">
      <alignment horizontal="right" vertical="center" wrapText="1"/>
    </xf>
    <xf numFmtId="0" fontId="2" fillId="0" borderId="2" xfId="6" applyFont="1" applyFill="1" applyBorder="1" applyAlignment="1">
      <alignment horizontal="right" vertical="top" wrapText="1"/>
    </xf>
    <xf numFmtId="0" fontId="2" fillId="0" borderId="0" xfId="5" applyFont="1" applyFill="1"/>
    <xf numFmtId="0" fontId="2" fillId="0" borderId="0" xfId="6" applyFont="1" applyFill="1"/>
    <xf numFmtId="0" fontId="5" fillId="0" borderId="0" xfId="0" applyFont="1" applyFill="1"/>
    <xf numFmtId="0" fontId="2" fillId="0" borderId="0" xfId="6" applyFont="1" applyFill="1" applyAlignment="1">
      <alignment horizontal="right" vertical="center"/>
    </xf>
    <xf numFmtId="0" fontId="2" fillId="0" borderId="1" xfId="5" applyFont="1" applyFill="1" applyBorder="1" applyAlignment="1">
      <alignment horizontal="left" vertical="top" wrapText="1"/>
    </xf>
    <xf numFmtId="0" fontId="2" fillId="0" borderId="1" xfId="5" applyFont="1" applyFill="1" applyBorder="1" applyAlignment="1">
      <alignment horizontal="right" vertical="top" wrapText="1"/>
    </xf>
    <xf numFmtId="0" fontId="2" fillId="0" borderId="1" xfId="6" applyFont="1" applyFill="1" applyBorder="1" applyAlignment="1">
      <alignment horizontal="right"/>
    </xf>
    <xf numFmtId="0" fontId="2" fillId="0" borderId="1" xfId="6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left" vertical="top" wrapText="1"/>
    </xf>
    <xf numFmtId="0" fontId="2" fillId="0" borderId="0" xfId="2" applyFont="1" applyFill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164" fontId="3" fillId="0" borderId="0" xfId="2" applyNumberFormat="1" applyFont="1" applyFill="1" applyAlignment="1">
      <alignment horizontal="right" vertical="top" wrapText="1"/>
    </xf>
    <xf numFmtId="165" fontId="2" fillId="0" borderId="0" xfId="2" applyNumberFormat="1" applyFont="1" applyFill="1" applyAlignment="1">
      <alignment horizontal="right" vertical="top" wrapText="1"/>
    </xf>
    <xf numFmtId="1" fontId="2" fillId="0" borderId="0" xfId="2" applyNumberFormat="1" applyFont="1" applyFill="1"/>
    <xf numFmtId="166" fontId="2" fillId="0" borderId="0" xfId="2" applyNumberFormat="1" applyFont="1" applyFill="1" applyAlignment="1">
      <alignment horizontal="right" vertical="top" wrapText="1"/>
    </xf>
    <xf numFmtId="0" fontId="2" fillId="0" borderId="0" xfId="2" applyFont="1" applyFill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2" applyNumberFormat="1" applyFont="1" applyFill="1" applyAlignment="1">
      <alignment horizontal="right" vertical="center"/>
    </xf>
    <xf numFmtId="0" fontId="2" fillId="0" borderId="0" xfId="1" applyNumberFormat="1" applyFont="1" applyFill="1" applyBorder="1" applyAlignment="1" applyProtection="1">
      <alignment horizontal="right" wrapText="1"/>
    </xf>
    <xf numFmtId="43" fontId="2" fillId="0" borderId="0" xfId="1" applyFont="1" applyFill="1" applyBorder="1" applyAlignment="1" applyProtection="1">
      <alignment horizontal="right" wrapText="1"/>
    </xf>
    <xf numFmtId="0" fontId="2" fillId="0" borderId="0" xfId="1" applyNumberFormat="1" applyFont="1" applyFill="1" applyAlignment="1" applyProtection="1">
      <alignment horizontal="right" vertical="center" wrapText="1"/>
    </xf>
    <xf numFmtId="43" fontId="2" fillId="0" borderId="0" xfId="1" applyFont="1" applyFill="1" applyAlignment="1" applyProtection="1">
      <alignment horizontal="right" wrapText="1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2" applyNumberFormat="1" applyFont="1" applyFill="1" applyAlignment="1">
      <alignment horizontal="right"/>
    </xf>
    <xf numFmtId="0" fontId="2" fillId="0" borderId="3" xfId="1" applyNumberFormat="1" applyFont="1" applyFill="1" applyBorder="1" applyAlignment="1" applyProtection="1">
      <alignment horizontal="right" wrapText="1"/>
    </xf>
    <xf numFmtId="0" fontId="2" fillId="0" borderId="3" xfId="2" applyNumberFormat="1" applyFont="1" applyFill="1" applyBorder="1" applyAlignment="1">
      <alignment horizontal="right"/>
    </xf>
    <xf numFmtId="1" fontId="2" fillId="0" borderId="0" xfId="2" applyNumberFormat="1" applyFont="1" applyFill="1" applyAlignment="1">
      <alignment horizontal="right"/>
    </xf>
    <xf numFmtId="43" fontId="2" fillId="0" borderId="0" xfId="1" applyFont="1" applyFill="1" applyAlignment="1">
      <alignment horizontal="right" wrapText="1"/>
    </xf>
    <xf numFmtId="0" fontId="2" fillId="0" borderId="0" xfId="1" applyNumberFormat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43" fontId="2" fillId="0" borderId="1" xfId="1" applyFont="1" applyFill="1" applyBorder="1" applyAlignment="1" applyProtection="1">
      <alignment horizontal="right" wrapText="1"/>
    </xf>
    <xf numFmtId="43" fontId="2" fillId="0" borderId="1" xfId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 vertical="top" wrapText="1"/>
    </xf>
    <xf numFmtId="0" fontId="2" fillId="0" borderId="0" xfId="2" applyFont="1" applyFill="1" applyAlignment="1">
      <alignment horizontal="left" wrapText="1"/>
    </xf>
    <xf numFmtId="43" fontId="2" fillId="0" borderId="3" xfId="1" applyFont="1" applyFill="1" applyBorder="1" applyAlignment="1" applyProtection="1">
      <alignment horizontal="right" wrapText="1"/>
    </xf>
    <xf numFmtId="167" fontId="2" fillId="0" borderId="0" xfId="2" applyNumberFormat="1" applyFont="1" applyFill="1" applyAlignment="1">
      <alignment horizontal="right" vertical="top" wrapText="1"/>
    </xf>
    <xf numFmtId="0" fontId="2" fillId="0" borderId="0" xfId="1" applyNumberFormat="1" applyFont="1" applyFill="1" applyBorder="1" applyAlignment="1">
      <alignment horizontal="right" wrapText="1"/>
    </xf>
    <xf numFmtId="168" fontId="2" fillId="0" borderId="0" xfId="2" applyNumberFormat="1" applyFont="1" applyFill="1" applyAlignment="1">
      <alignment horizontal="right" vertical="top" wrapText="1"/>
    </xf>
    <xf numFmtId="43" fontId="2" fillId="0" borderId="0" xfId="1" applyFont="1" applyFill="1" applyBorder="1" applyAlignment="1">
      <alignment horizontal="right" wrapText="1"/>
    </xf>
    <xf numFmtId="0" fontId="2" fillId="0" borderId="3" xfId="1" applyNumberFormat="1" applyFont="1" applyFill="1" applyBorder="1" applyAlignment="1">
      <alignment horizontal="right" wrapText="1"/>
    </xf>
    <xf numFmtId="167" fontId="2" fillId="0" borderId="1" xfId="2" applyNumberFormat="1" applyFont="1" applyFill="1" applyBorder="1" applyAlignment="1">
      <alignment horizontal="right" vertical="top" wrapText="1"/>
    </xf>
    <xf numFmtId="0" fontId="2" fillId="0" borderId="1" xfId="1" applyNumberFormat="1" applyFont="1" applyFill="1" applyBorder="1" applyAlignment="1" applyProtection="1">
      <alignment horizontal="right" wrapText="1"/>
    </xf>
    <xf numFmtId="0" fontId="2" fillId="0" borderId="1" xfId="1" applyNumberFormat="1" applyFont="1" applyFill="1" applyBorder="1" applyAlignment="1">
      <alignment horizontal="right" wrapText="1"/>
    </xf>
    <xf numFmtId="0" fontId="2" fillId="0" borderId="1" xfId="2" applyNumberFormat="1" applyFont="1" applyFill="1" applyBorder="1" applyAlignment="1">
      <alignment horizontal="right"/>
    </xf>
    <xf numFmtId="1" fontId="2" fillId="0" borderId="0" xfId="1" applyNumberFormat="1" applyFont="1" applyFill="1" applyBorder="1" applyAlignment="1">
      <alignment horizontal="right" wrapText="1"/>
    </xf>
    <xf numFmtId="168" fontId="2" fillId="0" borderId="1" xfId="2" applyNumberFormat="1" applyFont="1" applyFill="1" applyBorder="1" applyAlignment="1">
      <alignment horizontal="right" vertical="top" wrapText="1"/>
    </xf>
    <xf numFmtId="16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>
      <alignment vertical="top" wrapText="1"/>
    </xf>
    <xf numFmtId="170" fontId="3" fillId="0" borderId="0" xfId="2" applyNumberFormat="1" applyFont="1" applyFill="1" applyAlignment="1">
      <alignment horizontal="right" vertical="top"/>
    </xf>
    <xf numFmtId="170" fontId="2" fillId="0" borderId="0" xfId="2" applyNumberFormat="1" applyFont="1" applyFill="1" applyAlignment="1">
      <alignment horizontal="right" vertical="top"/>
    </xf>
    <xf numFmtId="0" fontId="2" fillId="0" borderId="0" xfId="2" applyNumberFormat="1" applyFont="1" applyFill="1"/>
    <xf numFmtId="0" fontId="2" fillId="0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right" vertical="top"/>
    </xf>
    <xf numFmtId="0" fontId="2" fillId="0" borderId="1" xfId="2" applyFont="1" applyFill="1" applyBorder="1" applyAlignment="1">
      <alignment vertical="top" wrapText="1"/>
    </xf>
    <xf numFmtId="0" fontId="2" fillId="0" borderId="3" xfId="2" applyNumberFormat="1" applyFont="1" applyFill="1" applyBorder="1"/>
    <xf numFmtId="0" fontId="2" fillId="0" borderId="0" xfId="1" applyNumberFormat="1" applyFont="1" applyFill="1" applyBorder="1"/>
    <xf numFmtId="0" fontId="2" fillId="0" borderId="3" xfId="1" applyNumberFormat="1" applyFont="1" applyFill="1" applyBorder="1"/>
    <xf numFmtId="43" fontId="2" fillId="0" borderId="0" xfId="1" applyFont="1" applyFill="1"/>
    <xf numFmtId="43" fontId="2" fillId="0" borderId="0" xfId="1" applyFont="1" applyFill="1" applyBorder="1"/>
    <xf numFmtId="1" fontId="2" fillId="0" borderId="0" xfId="1" applyNumberFormat="1" applyFont="1" applyFill="1" applyBorder="1"/>
    <xf numFmtId="0" fontId="2" fillId="0" borderId="1" xfId="1" applyNumberFormat="1" applyFont="1" applyFill="1" applyBorder="1"/>
    <xf numFmtId="170" fontId="2" fillId="0" borderId="0" xfId="2" quotePrefix="1" applyNumberFormat="1" applyFont="1" applyFill="1" applyAlignment="1">
      <alignment horizontal="right" vertical="top"/>
    </xf>
    <xf numFmtId="0" fontId="2" fillId="0" borderId="3" xfId="2" applyFont="1" applyFill="1" applyBorder="1" applyAlignment="1">
      <alignment horizontal="left" vertical="top"/>
    </xf>
    <xf numFmtId="0" fontId="3" fillId="0" borderId="3" xfId="2" applyFont="1" applyFill="1" applyBorder="1" applyAlignment="1">
      <alignment horizontal="right" vertical="top"/>
    </xf>
    <xf numFmtId="0" fontId="3" fillId="0" borderId="3" xfId="2" applyFont="1" applyFill="1" applyBorder="1" applyAlignment="1">
      <alignment vertical="top" wrapText="1"/>
    </xf>
    <xf numFmtId="0" fontId="2" fillId="0" borderId="2" xfId="2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right" vertical="top"/>
    </xf>
    <xf numFmtId="0" fontId="3" fillId="0" borderId="2" xfId="2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right" wrapText="1"/>
    </xf>
    <xf numFmtId="0" fontId="2" fillId="0" borderId="0" xfId="7" applyFont="1" applyFill="1" applyAlignment="1">
      <alignment horizontal="center" vertical="top"/>
    </xf>
    <xf numFmtId="0" fontId="3" fillId="0" borderId="0" xfId="7" applyFont="1" applyFill="1" applyAlignment="1">
      <alignment horizontal="right" vertical="top"/>
    </xf>
    <xf numFmtId="0" fontId="3" fillId="0" borderId="0" xfId="7" applyFont="1" applyFill="1" applyAlignment="1">
      <alignment vertical="top" wrapText="1"/>
    </xf>
    <xf numFmtId="0" fontId="2" fillId="0" borderId="0" xfId="3" applyFont="1" applyFill="1" applyAlignment="1">
      <alignment horizontal="center" vertical="top"/>
    </xf>
    <xf numFmtId="0" fontId="3" fillId="0" borderId="0" xfId="3" applyFont="1" applyFill="1" applyAlignment="1">
      <alignment horizontal="right" vertical="top"/>
    </xf>
    <xf numFmtId="0" fontId="3" fillId="0" borderId="0" xfId="3" applyFont="1" applyFill="1" applyAlignment="1">
      <alignment horizontal="left" vertical="top" wrapText="1"/>
    </xf>
    <xf numFmtId="0" fontId="3" fillId="0" borderId="0" xfId="3" applyFont="1" applyFill="1" applyAlignment="1">
      <alignment horizontal="center" vertical="top"/>
    </xf>
    <xf numFmtId="49" fontId="3" fillId="0" borderId="0" xfId="3" applyNumberFormat="1" applyFont="1" applyFill="1" applyAlignment="1">
      <alignment horizontal="right" vertical="top"/>
    </xf>
    <xf numFmtId="0" fontId="3" fillId="0" borderId="0" xfId="3" applyFont="1" applyFill="1" applyAlignment="1">
      <alignment horizontal="left"/>
    </xf>
    <xf numFmtId="0" fontId="2" fillId="0" borderId="0" xfId="3" applyFont="1" applyFill="1" applyAlignment="1">
      <alignment horizontal="right" vertical="center"/>
    </xf>
    <xf numFmtId="0" fontId="2" fillId="0" borderId="0" xfId="7" applyFont="1" applyFill="1" applyAlignment="1">
      <alignment horizontal="left" vertical="top" wrapText="1"/>
    </xf>
    <xf numFmtId="49" fontId="2" fillId="0" borderId="0" xfId="3" applyNumberFormat="1" applyFont="1" applyFill="1" applyAlignment="1">
      <alignment horizontal="right" vertical="top"/>
    </xf>
    <xf numFmtId="0" fontId="2" fillId="0" borderId="0" xfId="3" applyFont="1" applyFill="1" applyAlignment="1">
      <alignment horizontal="left" wrapText="1"/>
    </xf>
    <xf numFmtId="43" fontId="2" fillId="0" borderId="3" xfId="1" applyFont="1" applyFill="1" applyBorder="1" applyAlignment="1">
      <alignment horizontal="right" wrapText="1"/>
    </xf>
    <xf numFmtId="0" fontId="2" fillId="0" borderId="3" xfId="7" applyFont="1" applyFill="1" applyBorder="1" applyAlignment="1">
      <alignment horizontal="center" vertical="top"/>
    </xf>
    <xf numFmtId="0" fontId="3" fillId="0" borderId="3" xfId="7" applyFont="1" applyFill="1" applyBorder="1" applyAlignment="1">
      <alignment horizontal="right" vertical="top"/>
    </xf>
    <xf numFmtId="0" fontId="3" fillId="0" borderId="3" xfId="7" applyFont="1" applyFill="1" applyBorder="1" applyAlignment="1">
      <alignment vertical="top" wrapText="1"/>
    </xf>
    <xf numFmtId="0" fontId="2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horizontal="left"/>
    </xf>
    <xf numFmtId="0" fontId="3" fillId="0" borderId="0" xfId="3" applyFont="1" applyFill="1" applyAlignment="1">
      <alignment vertical="top"/>
    </xf>
    <xf numFmtId="0" fontId="3" fillId="0" borderId="0" xfId="1" applyNumberFormat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 wrapText="1"/>
    </xf>
    <xf numFmtId="1" fontId="2" fillId="0" borderId="0" xfId="1" applyNumberFormat="1" applyFont="1" applyFill="1" applyBorder="1" applyAlignment="1" applyProtection="1">
      <alignment horizontal="right" wrapText="1"/>
    </xf>
    <xf numFmtId="1" fontId="2" fillId="0" borderId="0" xfId="3" applyNumberFormat="1" applyFont="1" applyFill="1" applyAlignment="1">
      <alignment horizontal="right" wrapText="1"/>
    </xf>
    <xf numFmtId="0" fontId="2" fillId="0" borderId="0" xfId="3" applyFont="1" applyFill="1" applyAlignment="1">
      <alignment horizontal="right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2" applyFont="1" applyFill="1" applyAlignment="1">
      <alignment horizontal="left" vertical="top"/>
    </xf>
    <xf numFmtId="1" fontId="3" fillId="0" borderId="0" xfId="2" applyNumberFormat="1" applyFont="1" applyFill="1" applyAlignment="1">
      <alignment horizontal="right"/>
    </xf>
    <xf numFmtId="37" fontId="2" fillId="0" borderId="0" xfId="1" applyNumberFormat="1" applyFont="1" applyFill="1" applyBorder="1" applyAlignment="1">
      <alignment horizontal="right" wrapText="1"/>
    </xf>
    <xf numFmtId="0" fontId="2" fillId="0" borderId="0" xfId="2" applyFont="1" applyFill="1" applyAlignment="1">
      <alignment horizontal="left" vertical="top" wrapText="1"/>
    </xf>
    <xf numFmtId="0" fontId="4" fillId="0" borderId="0" xfId="3" applyFont="1" applyFill="1" applyBorder="1" applyAlignment="1" applyProtection="1">
      <alignment horizontal="left" wrapText="1"/>
    </xf>
    <xf numFmtId="0" fontId="2" fillId="0" borderId="0" xfId="3" applyFont="1" applyFill="1" applyAlignment="1">
      <alignment horizontal="left" vertical="top" wrapText="1"/>
    </xf>
    <xf numFmtId="0" fontId="2" fillId="0" borderId="0" xfId="2" applyFont="1" applyFill="1" applyBorder="1"/>
    <xf numFmtId="0" fontId="2" fillId="0" borderId="0" xfId="5" applyFont="1" applyFill="1" applyBorder="1"/>
    <xf numFmtId="0" fontId="3" fillId="0" borderId="0" xfId="2" applyFont="1" applyFill="1" applyBorder="1"/>
  </cellXfs>
  <cellStyles count="36">
    <cellStyle name="Comma" xfId="1" builtinId="3"/>
    <cellStyle name="Comma 10" xfId="8"/>
    <cellStyle name="Comma 11" xfId="9"/>
    <cellStyle name="Comma 12" xfId="10"/>
    <cellStyle name="Comma 13" xfId="11"/>
    <cellStyle name="Comma 15" xfId="12"/>
    <cellStyle name="Comma 16" xfId="13"/>
    <cellStyle name="Comma 17" xfId="14"/>
    <cellStyle name="Comma 18" xfId="15"/>
    <cellStyle name="Comma 19" xfId="16"/>
    <cellStyle name="Comma 2" xfId="17"/>
    <cellStyle name="Comma 2 14" xfId="18"/>
    <cellStyle name="Comma 20" xfId="19"/>
    <cellStyle name="Comma 21" xfId="20"/>
    <cellStyle name="Comma 22" xfId="21"/>
    <cellStyle name="Comma 23" xfId="22"/>
    <cellStyle name="Comma 24" xfId="23"/>
    <cellStyle name="Comma 3" xfId="24"/>
    <cellStyle name="Comma 4" xfId="25"/>
    <cellStyle name="Comma 5" xfId="26"/>
    <cellStyle name="Comma 6" xfId="27"/>
    <cellStyle name="Comma 7" xfId="28"/>
    <cellStyle name="Comma 8" xfId="29"/>
    <cellStyle name="Comma 9" xfId="30"/>
    <cellStyle name="Normal" xfId="0" builtinId="0"/>
    <cellStyle name="Normal 17" xfId="31"/>
    <cellStyle name="Normal 2" xfId="32"/>
    <cellStyle name="Normal 2 14" xfId="33"/>
    <cellStyle name="Normal 3" xfId="34"/>
    <cellStyle name="Normal 4" xfId="35"/>
    <cellStyle name="Normal_budget 2004-05_2.6.04" xfId="3"/>
    <cellStyle name="Normal_BUDGET FOR  03-04" xfId="4"/>
    <cellStyle name="Normal_budget for 03-04" xfId="2"/>
    <cellStyle name="Normal_budget for 03-04 2" xfId="7"/>
    <cellStyle name="Normal_BUDGET-2000" xfId="6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9" transitionEvaluation="1"/>
  <dimension ref="A1:G241"/>
  <sheetViews>
    <sheetView tabSelected="1" view="pageBreakPreview" topLeftCell="A69" zoomScale="115" zoomScaleSheetLayoutView="115" workbookViewId="0">
      <selection activeCell="N85" sqref="N85"/>
    </sheetView>
  </sheetViews>
  <sheetFormatPr defaultColWidth="11" defaultRowHeight="12.75"/>
  <cols>
    <col min="1" max="1" width="5.7109375" style="1" customWidth="1"/>
    <col min="2" max="2" width="8.28515625" style="9" customWidth="1"/>
    <col min="3" max="3" width="35.7109375" style="19" customWidth="1"/>
    <col min="4" max="7" width="10.7109375" style="3" customWidth="1"/>
    <col min="8" max="16384" width="11" style="143"/>
  </cols>
  <sheetData>
    <row r="1" spans="1:7" s="3" customFormat="1" ht="13.15" customHeight="1">
      <c r="A1" s="1"/>
      <c r="B1" s="2"/>
      <c r="D1" s="4" t="s">
        <v>0</v>
      </c>
      <c r="F1" s="5"/>
      <c r="G1" s="5"/>
    </row>
    <row r="2" spans="1:7" s="3" customFormat="1">
      <c r="A2" s="1"/>
      <c r="B2" s="6"/>
      <c r="D2" s="7" t="s">
        <v>1</v>
      </c>
      <c r="F2" s="8"/>
      <c r="G2" s="8"/>
    </row>
    <row r="3" spans="1:7" s="3" customFormat="1">
      <c r="A3" s="1"/>
      <c r="B3" s="9"/>
      <c r="C3" s="7"/>
      <c r="D3" s="7"/>
      <c r="F3" s="7"/>
      <c r="G3" s="7"/>
    </row>
    <row r="4" spans="1:7" s="3" customFormat="1">
      <c r="A4" s="1"/>
      <c r="B4" s="10"/>
      <c r="C4" s="11" t="s">
        <v>2</v>
      </c>
      <c r="D4" s="7">
        <v>2015</v>
      </c>
      <c r="E4" s="12" t="s">
        <v>3</v>
      </c>
      <c r="F4" s="7"/>
      <c r="G4" s="7"/>
    </row>
    <row r="5" spans="1:7" s="3" customFormat="1">
      <c r="A5" s="9"/>
      <c r="B5" s="9"/>
      <c r="C5" s="11" t="s">
        <v>4</v>
      </c>
      <c r="D5" s="13">
        <v>2515</v>
      </c>
      <c r="E5" s="1" t="s">
        <v>5</v>
      </c>
      <c r="F5" s="7"/>
      <c r="G5" s="7"/>
    </row>
    <row r="6" spans="1:7" s="10" customFormat="1" ht="26.45" customHeight="1">
      <c r="A6" s="9"/>
      <c r="B6" s="9"/>
      <c r="C6" s="9" t="s">
        <v>6</v>
      </c>
      <c r="D6" s="14">
        <v>3604</v>
      </c>
      <c r="E6" s="140" t="s">
        <v>7</v>
      </c>
      <c r="F6" s="140"/>
      <c r="G6" s="140"/>
    </row>
    <row r="7" spans="1:7" s="15" customFormat="1">
      <c r="B7" s="16"/>
      <c r="C7" s="17" t="s">
        <v>8</v>
      </c>
      <c r="D7" s="18">
        <v>4070</v>
      </c>
      <c r="E7" s="141" t="s">
        <v>9</v>
      </c>
      <c r="F7" s="141"/>
      <c r="G7" s="141"/>
    </row>
    <row r="8" spans="1:7" s="3" customFormat="1">
      <c r="A8" s="9"/>
      <c r="B8" s="9"/>
      <c r="C8" s="14"/>
      <c r="E8" s="10"/>
      <c r="F8" s="7"/>
      <c r="G8" s="7"/>
    </row>
    <row r="9" spans="1:7" s="10" customFormat="1" ht="27" customHeight="1">
      <c r="A9" s="142" t="s">
        <v>10</v>
      </c>
      <c r="B9" s="142"/>
      <c r="C9" s="142"/>
      <c r="D9" s="142"/>
      <c r="E9" s="142"/>
      <c r="F9" s="142"/>
      <c r="G9" s="142"/>
    </row>
    <row r="10" spans="1:7" s="3" customFormat="1">
      <c r="A10" s="19"/>
      <c r="B10" s="9"/>
      <c r="D10" s="20" t="s">
        <v>11</v>
      </c>
      <c r="E10" s="20" t="s">
        <v>12</v>
      </c>
      <c r="F10" s="20" t="s">
        <v>13</v>
      </c>
    </row>
    <row r="11" spans="1:7" s="3" customFormat="1">
      <c r="A11" s="19"/>
      <c r="B11" s="9"/>
      <c r="C11" s="21" t="s">
        <v>14</v>
      </c>
      <c r="D11" s="7">
        <f>G202</f>
        <v>1768387</v>
      </c>
      <c r="E11" s="22">
        <f>G214</f>
        <v>4070</v>
      </c>
      <c r="F11" s="7">
        <f>SUM(D11:E11)</f>
        <v>1772457</v>
      </c>
    </row>
    <row r="12" spans="1:7" s="3" customFormat="1">
      <c r="A12" s="19"/>
      <c r="B12" s="9"/>
      <c r="C12" s="19"/>
      <c r="D12" s="21"/>
      <c r="E12" s="23"/>
    </row>
    <row r="13" spans="1:7" s="3" customFormat="1">
      <c r="A13" s="24" t="s">
        <v>15</v>
      </c>
      <c r="B13" s="24"/>
      <c r="C13" s="25"/>
      <c r="D13" s="25"/>
    </row>
    <row r="14" spans="1:7" s="3" customFormat="1">
      <c r="A14" s="26"/>
      <c r="B14" s="27"/>
      <c r="C14" s="28"/>
      <c r="D14" s="29"/>
      <c r="E14" s="29"/>
      <c r="F14" s="29"/>
      <c r="G14" s="30" t="s">
        <v>16</v>
      </c>
    </row>
    <row r="15" spans="1:7" s="37" customFormat="1" ht="25.5">
      <c r="A15" s="31"/>
      <c r="B15" s="32"/>
      <c r="C15" s="33"/>
      <c r="D15" s="34" t="s">
        <v>17</v>
      </c>
      <c r="E15" s="35" t="s">
        <v>18</v>
      </c>
      <c r="F15" s="36" t="s">
        <v>19</v>
      </c>
      <c r="G15" s="35" t="s">
        <v>18</v>
      </c>
    </row>
    <row r="16" spans="1:7" s="37" customFormat="1">
      <c r="A16" s="26"/>
      <c r="B16" s="38" t="s">
        <v>20</v>
      </c>
      <c r="C16" s="39"/>
      <c r="D16" s="40" t="s">
        <v>21</v>
      </c>
      <c r="E16" s="40" t="s">
        <v>22</v>
      </c>
      <c r="F16" s="40" t="s">
        <v>22</v>
      </c>
      <c r="G16" s="40" t="s">
        <v>23</v>
      </c>
    </row>
    <row r="17" spans="1:7" s="37" customFormat="1" ht="10.9" customHeight="1">
      <c r="A17" s="41"/>
      <c r="B17" s="42"/>
      <c r="C17" s="28"/>
      <c r="D17" s="43"/>
      <c r="E17" s="43"/>
      <c r="F17" s="43"/>
      <c r="G17" s="44"/>
    </row>
    <row r="18" spans="1:7" s="3" customFormat="1" ht="13.9" customHeight="1">
      <c r="A18" s="45"/>
      <c r="B18" s="46"/>
      <c r="C18" s="47" t="s">
        <v>24</v>
      </c>
      <c r="D18" s="11"/>
      <c r="E18" s="11"/>
      <c r="F18" s="11"/>
      <c r="G18" s="11"/>
    </row>
    <row r="19" spans="1:7" s="3" customFormat="1" ht="15" customHeight="1">
      <c r="A19" s="45" t="s">
        <v>25</v>
      </c>
      <c r="B19" s="48">
        <v>2015</v>
      </c>
      <c r="C19" s="47" t="s">
        <v>3</v>
      </c>
      <c r="D19" s="11"/>
      <c r="E19" s="11"/>
      <c r="F19" s="11"/>
      <c r="G19" s="11"/>
    </row>
    <row r="20" spans="1:7" s="3" customFormat="1" ht="15" customHeight="1">
      <c r="A20" s="45"/>
      <c r="B20" s="49">
        <v>0.10100000000000001</v>
      </c>
      <c r="C20" s="47" t="s">
        <v>26</v>
      </c>
    </row>
    <row r="21" spans="1:7" s="3" customFormat="1" ht="15" customHeight="1">
      <c r="A21" s="45"/>
      <c r="B21" s="50">
        <v>60</v>
      </c>
      <c r="C21" s="45" t="s">
        <v>27</v>
      </c>
      <c r="D21" s="51"/>
      <c r="E21" s="51"/>
      <c r="F21" s="51"/>
      <c r="G21" s="51"/>
    </row>
    <row r="22" spans="1:7" s="3" customFormat="1" ht="15" customHeight="1">
      <c r="A22" s="45"/>
      <c r="B22" s="52" t="s">
        <v>28</v>
      </c>
      <c r="C22" s="53" t="s">
        <v>29</v>
      </c>
      <c r="D22" s="54">
        <v>20327</v>
      </c>
      <c r="E22" s="54">
        <v>27863</v>
      </c>
      <c r="F22" s="54">
        <v>27863</v>
      </c>
      <c r="G22" s="55">
        <v>17407</v>
      </c>
    </row>
    <row r="23" spans="1:7" s="3" customFormat="1" ht="15" customHeight="1">
      <c r="A23" s="45"/>
      <c r="B23" s="52" t="s">
        <v>30</v>
      </c>
      <c r="C23" s="53" t="s">
        <v>31</v>
      </c>
      <c r="D23" s="56">
        <v>1044</v>
      </c>
      <c r="E23" s="54">
        <v>1063</v>
      </c>
      <c r="F23" s="54">
        <v>1063</v>
      </c>
      <c r="G23" s="55">
        <v>7463</v>
      </c>
    </row>
    <row r="24" spans="1:7" s="37" customFormat="1" ht="14.65" customHeight="1">
      <c r="A24" s="26"/>
      <c r="B24" s="27" t="s">
        <v>32</v>
      </c>
      <c r="C24" s="26" t="s">
        <v>33</v>
      </c>
      <c r="D24" s="57">
        <v>0</v>
      </c>
      <c r="E24" s="56">
        <v>1</v>
      </c>
      <c r="F24" s="56">
        <v>1</v>
      </c>
      <c r="G24" s="56">
        <v>870</v>
      </c>
    </row>
    <row r="25" spans="1:7" s="37" customFormat="1" ht="14.65" customHeight="1">
      <c r="A25" s="26"/>
      <c r="B25" s="27" t="s">
        <v>34</v>
      </c>
      <c r="C25" s="26" t="s">
        <v>35</v>
      </c>
      <c r="D25" s="57">
        <v>0</v>
      </c>
      <c r="E25" s="56">
        <v>1</v>
      </c>
      <c r="F25" s="56">
        <v>1</v>
      </c>
      <c r="G25" s="56">
        <v>13917</v>
      </c>
    </row>
    <row r="26" spans="1:7" s="37" customFormat="1" ht="14.65" customHeight="1">
      <c r="A26" s="26"/>
      <c r="B26" s="27" t="s">
        <v>36</v>
      </c>
      <c r="C26" s="26" t="s">
        <v>37</v>
      </c>
      <c r="D26" s="57">
        <v>0</v>
      </c>
      <c r="E26" s="56">
        <v>1</v>
      </c>
      <c r="F26" s="56">
        <v>1</v>
      </c>
      <c r="G26" s="57">
        <v>0</v>
      </c>
    </row>
    <row r="27" spans="1:7" s="3" customFormat="1" ht="15" customHeight="1">
      <c r="A27" s="45"/>
      <c r="B27" s="52" t="s">
        <v>38</v>
      </c>
      <c r="C27" s="26" t="s">
        <v>39</v>
      </c>
      <c r="D27" s="54">
        <v>75</v>
      </c>
      <c r="E27" s="54">
        <v>181</v>
      </c>
      <c r="F27" s="54">
        <v>181</v>
      </c>
      <c r="G27" s="55">
        <v>181</v>
      </c>
    </row>
    <row r="28" spans="1:7" s="37" customFormat="1" ht="14.65" customHeight="1">
      <c r="A28" s="26"/>
      <c r="B28" s="27" t="s">
        <v>40</v>
      </c>
      <c r="C28" s="26" t="s">
        <v>41</v>
      </c>
      <c r="D28" s="57">
        <v>0</v>
      </c>
      <c r="E28" s="56">
        <v>1</v>
      </c>
      <c r="F28" s="56">
        <v>1</v>
      </c>
      <c r="G28" s="56">
        <v>1</v>
      </c>
    </row>
    <row r="29" spans="1:7" s="3" customFormat="1" ht="15" customHeight="1">
      <c r="A29" s="45"/>
      <c r="B29" s="52" t="s">
        <v>42</v>
      </c>
      <c r="C29" s="53" t="s">
        <v>43</v>
      </c>
      <c r="D29" s="58">
        <v>818</v>
      </c>
      <c r="E29" s="58">
        <v>481</v>
      </c>
      <c r="F29" s="58">
        <v>481</v>
      </c>
      <c r="G29" s="55">
        <v>481</v>
      </c>
    </row>
    <row r="30" spans="1:7" s="3" customFormat="1" ht="15" customHeight="1">
      <c r="A30" s="45"/>
      <c r="B30" s="52" t="s">
        <v>44</v>
      </c>
      <c r="C30" s="53" t="s">
        <v>45</v>
      </c>
      <c r="D30" s="59">
        <v>0</v>
      </c>
      <c r="E30" s="60">
        <v>600</v>
      </c>
      <c r="F30" s="60">
        <v>600</v>
      </c>
      <c r="G30" s="61">
        <v>1410</v>
      </c>
    </row>
    <row r="31" spans="1:7" s="3" customFormat="1" ht="15" customHeight="1">
      <c r="A31" s="45"/>
      <c r="B31" s="52" t="s">
        <v>46</v>
      </c>
      <c r="C31" s="53" t="s">
        <v>47</v>
      </c>
      <c r="D31" s="59">
        <v>0</v>
      </c>
      <c r="E31" s="60">
        <v>1</v>
      </c>
      <c r="F31" s="60">
        <v>1</v>
      </c>
      <c r="G31" s="55">
        <v>1</v>
      </c>
    </row>
    <row r="32" spans="1:7" s="3" customFormat="1" ht="15" customHeight="1">
      <c r="A32" s="45"/>
      <c r="B32" s="52" t="s">
        <v>48</v>
      </c>
      <c r="C32" s="53" t="s">
        <v>49</v>
      </c>
      <c r="D32" s="59">
        <v>0</v>
      </c>
      <c r="E32" s="60">
        <v>1</v>
      </c>
      <c r="F32" s="60">
        <v>1</v>
      </c>
      <c r="G32" s="55">
        <v>1</v>
      </c>
    </row>
    <row r="33" spans="1:7" s="3" customFormat="1" ht="15" customHeight="1">
      <c r="A33" s="45"/>
      <c r="B33" s="52" t="s">
        <v>50</v>
      </c>
      <c r="C33" s="53" t="s">
        <v>51</v>
      </c>
      <c r="D33" s="59">
        <v>0</v>
      </c>
      <c r="E33" s="60">
        <v>1</v>
      </c>
      <c r="F33" s="60">
        <v>1</v>
      </c>
      <c r="G33" s="55">
        <v>1</v>
      </c>
    </row>
    <row r="34" spans="1:7" s="3" customFormat="1" ht="15" customHeight="1">
      <c r="A34" s="45"/>
      <c r="B34" s="52" t="s">
        <v>52</v>
      </c>
      <c r="C34" s="53" t="s">
        <v>53</v>
      </c>
      <c r="D34" s="59">
        <v>0</v>
      </c>
      <c r="E34" s="60">
        <v>1</v>
      </c>
      <c r="F34" s="60">
        <v>1</v>
      </c>
      <c r="G34" s="55">
        <v>1</v>
      </c>
    </row>
    <row r="35" spans="1:7" s="3" customFormat="1" ht="15" customHeight="1">
      <c r="A35" s="45"/>
      <c r="B35" s="52" t="s">
        <v>54</v>
      </c>
      <c r="C35" s="53" t="s">
        <v>55</v>
      </c>
      <c r="D35" s="59">
        <v>0</v>
      </c>
      <c r="E35" s="60">
        <v>1</v>
      </c>
      <c r="F35" s="60">
        <v>1</v>
      </c>
      <c r="G35" s="55">
        <v>1</v>
      </c>
    </row>
    <row r="36" spans="1:7" s="3" customFormat="1" ht="15" customHeight="1">
      <c r="A36" s="45"/>
      <c r="B36" s="52" t="s">
        <v>56</v>
      </c>
      <c r="C36" s="53" t="s">
        <v>57</v>
      </c>
      <c r="D36" s="59">
        <v>0</v>
      </c>
      <c r="E36" s="60">
        <v>1</v>
      </c>
      <c r="F36" s="60">
        <v>1</v>
      </c>
      <c r="G36" s="55">
        <v>835</v>
      </c>
    </row>
    <row r="37" spans="1:7" s="3" customFormat="1" ht="15" customHeight="1">
      <c r="A37" s="45"/>
      <c r="B37" s="52" t="s">
        <v>58</v>
      </c>
      <c r="C37" s="53" t="s">
        <v>59</v>
      </c>
      <c r="D37" s="59">
        <v>0</v>
      </c>
      <c r="E37" s="59">
        <v>0</v>
      </c>
      <c r="F37" s="59">
        <v>0</v>
      </c>
      <c r="G37" s="55">
        <v>1140</v>
      </c>
    </row>
    <row r="38" spans="1:7" s="3" customFormat="1" ht="15" customHeight="1">
      <c r="A38" s="45" t="s">
        <v>13</v>
      </c>
      <c r="B38" s="50">
        <v>60</v>
      </c>
      <c r="C38" s="45" t="s">
        <v>27</v>
      </c>
      <c r="D38" s="62">
        <f t="shared" ref="D38:F38" si="0">SUM(D22:D37)</f>
        <v>22264</v>
      </c>
      <c r="E38" s="62">
        <f t="shared" si="0"/>
        <v>30198</v>
      </c>
      <c r="F38" s="62">
        <f t="shared" si="0"/>
        <v>30198</v>
      </c>
      <c r="G38" s="62">
        <v>43710</v>
      </c>
    </row>
    <row r="39" spans="1:7" s="3" customFormat="1" ht="15" customHeight="1">
      <c r="A39" s="45" t="s">
        <v>13</v>
      </c>
      <c r="B39" s="49">
        <v>0.10100000000000001</v>
      </c>
      <c r="C39" s="47" t="s">
        <v>26</v>
      </c>
      <c r="D39" s="62">
        <f t="shared" ref="D39:F39" si="1">D38</f>
        <v>22264</v>
      </c>
      <c r="E39" s="62">
        <f t="shared" si="1"/>
        <v>30198</v>
      </c>
      <c r="F39" s="62">
        <f t="shared" si="1"/>
        <v>30198</v>
      </c>
      <c r="G39" s="63">
        <v>43710</v>
      </c>
    </row>
    <row r="40" spans="1:7" s="3" customFormat="1" ht="15" customHeight="1">
      <c r="A40" s="45"/>
      <c r="B40" s="49"/>
      <c r="C40" s="47"/>
      <c r="D40" s="64"/>
      <c r="E40" s="64"/>
      <c r="F40" s="64"/>
      <c r="G40" s="64"/>
    </row>
    <row r="41" spans="1:7" s="3" customFormat="1" ht="15" customHeight="1">
      <c r="A41" s="45"/>
      <c r="B41" s="49">
        <v>0.10299999999999999</v>
      </c>
      <c r="C41" s="47" t="s">
        <v>60</v>
      </c>
      <c r="D41" s="64"/>
      <c r="E41" s="64"/>
      <c r="F41" s="64"/>
      <c r="G41" s="64"/>
    </row>
    <row r="42" spans="1:7" s="3" customFormat="1" ht="15" customHeight="1">
      <c r="A42" s="45"/>
      <c r="B42" s="50">
        <v>60</v>
      </c>
      <c r="C42" s="45" t="s">
        <v>27</v>
      </c>
      <c r="D42" s="64"/>
      <c r="E42" s="64"/>
      <c r="F42" s="64"/>
      <c r="G42" s="64"/>
    </row>
    <row r="43" spans="1:7" s="3" customFormat="1" ht="15" customHeight="1">
      <c r="A43" s="45"/>
      <c r="B43" s="50" t="s">
        <v>38</v>
      </c>
      <c r="C43" s="26" t="s">
        <v>39</v>
      </c>
      <c r="D43" s="56">
        <v>213</v>
      </c>
      <c r="E43" s="54">
        <v>300</v>
      </c>
      <c r="F43" s="54">
        <v>300</v>
      </c>
      <c r="G43" s="55">
        <v>300</v>
      </c>
    </row>
    <row r="44" spans="1:7" s="3" customFormat="1" ht="15" customHeight="1">
      <c r="A44" s="45"/>
      <c r="B44" s="50" t="s">
        <v>46</v>
      </c>
      <c r="C44" s="53" t="s">
        <v>61</v>
      </c>
      <c r="D44" s="54">
        <v>4993</v>
      </c>
      <c r="E44" s="54">
        <v>1000</v>
      </c>
      <c r="F44" s="54">
        <v>1000</v>
      </c>
      <c r="G44" s="55">
        <v>1000</v>
      </c>
    </row>
    <row r="45" spans="1:7" s="3" customFormat="1" ht="13.9" customHeight="1">
      <c r="A45" s="19"/>
      <c r="B45" s="52" t="s">
        <v>58</v>
      </c>
      <c r="C45" s="45" t="s">
        <v>59</v>
      </c>
      <c r="D45" s="65">
        <v>0</v>
      </c>
      <c r="E45" s="66">
        <v>2100</v>
      </c>
      <c r="F45" s="66">
        <v>2100</v>
      </c>
      <c r="G45" s="60">
        <v>2100</v>
      </c>
    </row>
    <row r="46" spans="1:7" s="3" customFormat="1" ht="15" customHeight="1">
      <c r="A46" s="45"/>
      <c r="B46" s="52" t="s">
        <v>62</v>
      </c>
      <c r="C46" s="53" t="s">
        <v>63</v>
      </c>
      <c r="D46" s="67">
        <v>4216</v>
      </c>
      <c r="E46" s="68">
        <v>0</v>
      </c>
      <c r="F46" s="68">
        <v>0</v>
      </c>
      <c r="G46" s="69">
        <v>0</v>
      </c>
    </row>
    <row r="47" spans="1:7" s="3" customFormat="1" ht="15" customHeight="1">
      <c r="A47" s="45" t="s">
        <v>13</v>
      </c>
      <c r="B47" s="50">
        <v>60</v>
      </c>
      <c r="C47" s="45" t="s">
        <v>27</v>
      </c>
      <c r="D47" s="62">
        <f t="shared" ref="D47:F47" si="2">SUM(D43:D46)</f>
        <v>9422</v>
      </c>
      <c r="E47" s="62">
        <f t="shared" si="2"/>
        <v>3400</v>
      </c>
      <c r="F47" s="62">
        <f t="shared" si="2"/>
        <v>3400</v>
      </c>
      <c r="G47" s="63">
        <v>3400</v>
      </c>
    </row>
    <row r="48" spans="1:7" s="3" customFormat="1" ht="15" customHeight="1">
      <c r="A48" s="70" t="s">
        <v>13</v>
      </c>
      <c r="B48" s="71">
        <v>0.10299999999999999</v>
      </c>
      <c r="C48" s="72" t="s">
        <v>60</v>
      </c>
      <c r="D48" s="62">
        <f t="shared" ref="D48:F48" si="3">D47</f>
        <v>9422</v>
      </c>
      <c r="E48" s="62">
        <f t="shared" si="3"/>
        <v>3400</v>
      </c>
      <c r="F48" s="62">
        <f t="shared" si="3"/>
        <v>3400</v>
      </c>
      <c r="G48" s="63">
        <v>3400</v>
      </c>
    </row>
    <row r="49" spans="1:7" s="3" customFormat="1" ht="10.9" customHeight="1">
      <c r="A49" s="45"/>
      <c r="B49" s="52"/>
      <c r="C49" s="45"/>
      <c r="D49" s="64"/>
      <c r="E49" s="64"/>
      <c r="F49" s="64"/>
      <c r="G49" s="64"/>
    </row>
    <row r="50" spans="1:7" s="3" customFormat="1" ht="29.25" customHeight="1">
      <c r="A50" s="45"/>
      <c r="B50" s="49">
        <v>0.109</v>
      </c>
      <c r="C50" s="47" t="s">
        <v>64</v>
      </c>
      <c r="D50" s="64"/>
      <c r="E50" s="64"/>
      <c r="F50" s="64"/>
      <c r="G50" s="64"/>
    </row>
    <row r="51" spans="1:7" s="3" customFormat="1" ht="15" customHeight="1">
      <c r="A51" s="45"/>
      <c r="B51" s="50">
        <v>61</v>
      </c>
      <c r="C51" s="45" t="s">
        <v>65</v>
      </c>
      <c r="D51" s="64"/>
      <c r="E51" s="64"/>
      <c r="F51" s="64"/>
      <c r="G51" s="64"/>
    </row>
    <row r="52" spans="1:7" s="3" customFormat="1" ht="15" customHeight="1">
      <c r="A52" s="45"/>
      <c r="B52" s="50" t="s">
        <v>66</v>
      </c>
      <c r="C52" s="26" t="s">
        <v>39</v>
      </c>
      <c r="D52" s="56">
        <v>231</v>
      </c>
      <c r="E52" s="56">
        <v>300</v>
      </c>
      <c r="F52" s="56">
        <v>300</v>
      </c>
      <c r="G52" s="61">
        <v>300</v>
      </c>
    </row>
    <row r="53" spans="1:7" s="3" customFormat="1" ht="13.9" customHeight="1">
      <c r="A53" s="19"/>
      <c r="B53" s="52" t="s">
        <v>67</v>
      </c>
      <c r="C53" s="45" t="s">
        <v>59</v>
      </c>
      <c r="D53" s="65">
        <v>0</v>
      </c>
      <c r="E53" s="66">
        <v>28700</v>
      </c>
      <c r="F53" s="66">
        <v>28700</v>
      </c>
      <c r="G53" s="60">
        <v>1174</v>
      </c>
    </row>
    <row r="54" spans="1:7" s="3" customFormat="1" ht="15" customHeight="1">
      <c r="A54" s="45"/>
      <c r="B54" s="52" t="s">
        <v>68</v>
      </c>
      <c r="C54" s="73" t="s">
        <v>63</v>
      </c>
      <c r="D54" s="60">
        <v>100000</v>
      </c>
      <c r="E54" s="59">
        <v>0</v>
      </c>
      <c r="F54" s="59">
        <v>0</v>
      </c>
      <c r="G54" s="59">
        <v>0</v>
      </c>
    </row>
    <row r="55" spans="1:7" s="3" customFormat="1" ht="15" customHeight="1">
      <c r="A55" s="45" t="s">
        <v>13</v>
      </c>
      <c r="B55" s="50">
        <v>61</v>
      </c>
      <c r="C55" s="45" t="s">
        <v>65</v>
      </c>
      <c r="D55" s="62">
        <f t="shared" ref="D55:F55" si="4">SUM(D52:D54)</f>
        <v>100231</v>
      </c>
      <c r="E55" s="62">
        <f t="shared" si="4"/>
        <v>29000</v>
      </c>
      <c r="F55" s="62">
        <f t="shared" si="4"/>
        <v>29000</v>
      </c>
      <c r="G55" s="62">
        <v>1474</v>
      </c>
    </row>
    <row r="56" spans="1:7" s="3" customFormat="1" ht="9.9499999999999993" customHeight="1">
      <c r="A56" s="45"/>
      <c r="B56" s="52"/>
      <c r="C56" s="45"/>
      <c r="D56" s="64"/>
      <c r="E56" s="64"/>
      <c r="F56" s="64"/>
      <c r="G56" s="64"/>
    </row>
    <row r="57" spans="1:7" s="3" customFormat="1" ht="15" customHeight="1">
      <c r="A57" s="45"/>
      <c r="B57" s="50">
        <v>62</v>
      </c>
      <c r="C57" s="45" t="s">
        <v>69</v>
      </c>
      <c r="D57" s="64"/>
      <c r="E57" s="64"/>
      <c r="F57" s="64"/>
      <c r="G57" s="64"/>
    </row>
    <row r="58" spans="1:7" s="3" customFormat="1" ht="15" customHeight="1">
      <c r="A58" s="45"/>
      <c r="B58" s="50" t="s">
        <v>70</v>
      </c>
      <c r="C58" s="26" t="s">
        <v>39</v>
      </c>
      <c r="D58" s="59">
        <v>0</v>
      </c>
      <c r="E58" s="58">
        <v>500</v>
      </c>
      <c r="F58" s="58">
        <v>500</v>
      </c>
      <c r="G58" s="55">
        <v>500</v>
      </c>
    </row>
    <row r="59" spans="1:7" s="3" customFormat="1" ht="13.9" customHeight="1">
      <c r="A59" s="19"/>
      <c r="B59" s="52" t="s">
        <v>71</v>
      </c>
      <c r="C59" s="45" t="s">
        <v>59</v>
      </c>
      <c r="D59" s="65">
        <v>0</v>
      </c>
      <c r="E59" s="66">
        <v>1900</v>
      </c>
      <c r="F59" s="66">
        <v>1900</v>
      </c>
      <c r="G59" s="60">
        <v>500</v>
      </c>
    </row>
    <row r="60" spans="1:7" s="3" customFormat="1" ht="15" customHeight="1">
      <c r="A60" s="45" t="s">
        <v>13</v>
      </c>
      <c r="B60" s="50">
        <v>62</v>
      </c>
      <c r="C60" s="45" t="s">
        <v>69</v>
      </c>
      <c r="D60" s="74">
        <f t="shared" ref="D60:F60" si="5">SUM(D58:D59)</f>
        <v>0</v>
      </c>
      <c r="E60" s="62">
        <f t="shared" si="5"/>
        <v>2400</v>
      </c>
      <c r="F60" s="62">
        <f t="shared" si="5"/>
        <v>2400</v>
      </c>
      <c r="G60" s="62">
        <v>1000</v>
      </c>
    </row>
    <row r="61" spans="1:7" s="3" customFormat="1" ht="25.5">
      <c r="A61" s="45" t="s">
        <v>13</v>
      </c>
      <c r="B61" s="49">
        <v>0.109</v>
      </c>
      <c r="C61" s="47" t="s">
        <v>64</v>
      </c>
      <c r="D61" s="56">
        <f t="shared" ref="D61:F61" si="6">D60+D55</f>
        <v>100231</v>
      </c>
      <c r="E61" s="60">
        <f t="shared" si="6"/>
        <v>31400</v>
      </c>
      <c r="F61" s="60">
        <f t="shared" si="6"/>
        <v>31400</v>
      </c>
      <c r="G61" s="61">
        <v>2474</v>
      </c>
    </row>
    <row r="62" spans="1:7" s="3" customFormat="1" ht="13.9" customHeight="1">
      <c r="A62" s="45" t="s">
        <v>13</v>
      </c>
      <c r="B62" s="48">
        <v>2015</v>
      </c>
      <c r="C62" s="47" t="s">
        <v>3</v>
      </c>
      <c r="D62" s="62">
        <f t="shared" ref="D62:F62" si="7">D61+D48+D39</f>
        <v>131917</v>
      </c>
      <c r="E62" s="62">
        <f t="shared" si="7"/>
        <v>64998</v>
      </c>
      <c r="F62" s="62">
        <f t="shared" si="7"/>
        <v>64998</v>
      </c>
      <c r="G62" s="62">
        <v>49584</v>
      </c>
    </row>
    <row r="63" spans="1:7" s="3" customFormat="1" ht="9.9499999999999993" customHeight="1">
      <c r="A63" s="45"/>
      <c r="B63" s="46"/>
      <c r="C63" s="47"/>
      <c r="D63" s="64"/>
      <c r="E63" s="64"/>
      <c r="F63" s="64"/>
      <c r="G63" s="64"/>
    </row>
    <row r="64" spans="1:7" s="3" customFormat="1" ht="15" customHeight="1">
      <c r="A64" s="45" t="s">
        <v>25</v>
      </c>
      <c r="B64" s="48">
        <v>2515</v>
      </c>
      <c r="C64" s="47" t="s">
        <v>5</v>
      </c>
      <c r="D64" s="64"/>
      <c r="E64" s="64"/>
      <c r="F64" s="64"/>
      <c r="G64" s="64"/>
    </row>
    <row r="65" spans="1:7" s="3" customFormat="1" ht="15" customHeight="1">
      <c r="A65" s="45"/>
      <c r="B65" s="49">
        <v>0.10100000000000001</v>
      </c>
      <c r="C65" s="47" t="s">
        <v>72</v>
      </c>
      <c r="D65" s="64"/>
      <c r="E65" s="64"/>
      <c r="F65" s="64"/>
      <c r="G65" s="64"/>
    </row>
    <row r="66" spans="1:7" s="3" customFormat="1" ht="15" customHeight="1">
      <c r="A66" s="45"/>
      <c r="B66" s="75">
        <v>0.44</v>
      </c>
      <c r="C66" s="45" t="s">
        <v>73</v>
      </c>
      <c r="D66" s="64"/>
      <c r="E66" s="64"/>
      <c r="F66" s="64"/>
      <c r="G66" s="64"/>
    </row>
    <row r="67" spans="1:7" s="3" customFormat="1" ht="15" customHeight="1">
      <c r="A67" s="45"/>
      <c r="B67" s="52" t="s">
        <v>74</v>
      </c>
      <c r="C67" s="45" t="s">
        <v>29</v>
      </c>
      <c r="D67" s="76">
        <v>109284</v>
      </c>
      <c r="E67" s="76">
        <v>113134</v>
      </c>
      <c r="F67" s="76">
        <f>113134-22759</f>
        <v>90375</v>
      </c>
      <c r="G67" s="61">
        <v>50908</v>
      </c>
    </row>
    <row r="68" spans="1:7" s="37" customFormat="1" ht="14.65" customHeight="1">
      <c r="A68" s="26"/>
      <c r="B68" s="27" t="s">
        <v>75</v>
      </c>
      <c r="C68" s="26" t="s">
        <v>33</v>
      </c>
      <c r="D68" s="57">
        <v>0</v>
      </c>
      <c r="E68" s="56">
        <v>1</v>
      </c>
      <c r="F68" s="56">
        <v>1</v>
      </c>
      <c r="G68" s="56">
        <v>2545</v>
      </c>
    </row>
    <row r="69" spans="1:7" s="37" customFormat="1" ht="14.65" customHeight="1">
      <c r="A69" s="26"/>
      <c r="B69" s="27" t="s">
        <v>76</v>
      </c>
      <c r="C69" s="26" t="s">
        <v>35</v>
      </c>
      <c r="D69" s="57">
        <v>0</v>
      </c>
      <c r="E69" s="56">
        <v>1</v>
      </c>
      <c r="F69" s="56">
        <v>1</v>
      </c>
      <c r="G69" s="56">
        <v>41399</v>
      </c>
    </row>
    <row r="70" spans="1:7" s="3" customFormat="1" ht="15" customHeight="1">
      <c r="A70" s="45"/>
      <c r="B70" s="77" t="s">
        <v>77</v>
      </c>
      <c r="C70" s="26" t="s">
        <v>39</v>
      </c>
      <c r="D70" s="66">
        <v>112</v>
      </c>
      <c r="E70" s="66">
        <v>330</v>
      </c>
      <c r="F70" s="66">
        <v>330</v>
      </c>
      <c r="G70" s="61">
        <v>330</v>
      </c>
    </row>
    <row r="71" spans="1:7" s="3" customFormat="1" ht="15" customHeight="1">
      <c r="A71" s="45"/>
      <c r="B71" s="77" t="s">
        <v>78</v>
      </c>
      <c r="C71" s="45" t="s">
        <v>43</v>
      </c>
      <c r="D71" s="66">
        <v>2901</v>
      </c>
      <c r="E71" s="66">
        <v>2995</v>
      </c>
      <c r="F71" s="66">
        <v>2995</v>
      </c>
      <c r="G71" s="61">
        <v>2995</v>
      </c>
    </row>
    <row r="72" spans="1:7" s="3" customFormat="1" ht="15" customHeight="1">
      <c r="A72" s="45"/>
      <c r="B72" s="77" t="s">
        <v>79</v>
      </c>
      <c r="C72" s="45" t="s">
        <v>47</v>
      </c>
      <c r="D72" s="65">
        <v>0</v>
      </c>
      <c r="E72" s="66">
        <v>1</v>
      </c>
      <c r="F72" s="66">
        <v>1</v>
      </c>
      <c r="G72" s="60">
        <v>1</v>
      </c>
    </row>
    <row r="73" spans="1:7" s="3" customFormat="1" ht="15" customHeight="1">
      <c r="A73" s="45"/>
      <c r="B73" s="77" t="s">
        <v>80</v>
      </c>
      <c r="C73" s="45" t="s">
        <v>81</v>
      </c>
      <c r="D73" s="65">
        <v>0</v>
      </c>
      <c r="E73" s="66">
        <v>1</v>
      </c>
      <c r="F73" s="66">
        <v>1</v>
      </c>
      <c r="G73" s="60">
        <v>1</v>
      </c>
    </row>
    <row r="74" spans="1:7" s="3" customFormat="1" ht="15" customHeight="1">
      <c r="A74" s="45"/>
      <c r="B74" s="77" t="s">
        <v>82</v>
      </c>
      <c r="C74" s="45" t="s">
        <v>51</v>
      </c>
      <c r="D74" s="65">
        <v>0</v>
      </c>
      <c r="E74" s="66">
        <v>1</v>
      </c>
      <c r="F74" s="66">
        <v>1</v>
      </c>
      <c r="G74" s="60">
        <v>1</v>
      </c>
    </row>
    <row r="75" spans="1:7" s="3" customFormat="1">
      <c r="A75" s="45"/>
      <c r="B75" s="77" t="s">
        <v>83</v>
      </c>
      <c r="C75" s="45" t="s">
        <v>84</v>
      </c>
      <c r="D75" s="78">
        <v>0</v>
      </c>
      <c r="E75" s="76">
        <v>1</v>
      </c>
      <c r="F75" s="76">
        <v>1</v>
      </c>
      <c r="G75" s="56">
        <v>1</v>
      </c>
    </row>
    <row r="76" spans="1:7" s="3" customFormat="1" ht="13.9" customHeight="1">
      <c r="A76" s="19"/>
      <c r="B76" s="52" t="s">
        <v>85</v>
      </c>
      <c r="C76" s="45" t="s">
        <v>57</v>
      </c>
      <c r="D76" s="65">
        <v>0</v>
      </c>
      <c r="E76" s="66">
        <v>1</v>
      </c>
      <c r="F76" s="66">
        <v>1</v>
      </c>
      <c r="G76" s="60">
        <v>1</v>
      </c>
    </row>
    <row r="77" spans="1:7" s="3" customFormat="1" ht="13.9" customHeight="1">
      <c r="A77" s="19"/>
      <c r="B77" s="52" t="s">
        <v>86</v>
      </c>
      <c r="C77" s="45" t="s">
        <v>59</v>
      </c>
      <c r="D77" s="65">
        <v>0</v>
      </c>
      <c r="E77" s="66">
        <v>1000</v>
      </c>
      <c r="F77" s="66">
        <v>1000</v>
      </c>
      <c r="G77" s="60">
        <v>1000</v>
      </c>
    </row>
    <row r="78" spans="1:7" s="3" customFormat="1" ht="15" customHeight="1">
      <c r="A78" s="45"/>
      <c r="B78" s="77" t="s">
        <v>87</v>
      </c>
      <c r="C78" s="45" t="s">
        <v>63</v>
      </c>
      <c r="D78" s="76">
        <v>987</v>
      </c>
      <c r="E78" s="78">
        <v>0</v>
      </c>
      <c r="F78" s="78">
        <v>0</v>
      </c>
      <c r="G78" s="57">
        <v>0</v>
      </c>
    </row>
    <row r="79" spans="1:7" s="3" customFormat="1" ht="15" customHeight="1">
      <c r="A79" s="45" t="s">
        <v>13</v>
      </c>
      <c r="B79" s="75">
        <v>0.44</v>
      </c>
      <c r="C79" s="45" t="s">
        <v>73</v>
      </c>
      <c r="D79" s="79">
        <f t="shared" ref="D79:F79" si="8">SUM(D67:D78)</f>
        <v>113284</v>
      </c>
      <c r="E79" s="79">
        <f t="shared" si="8"/>
        <v>117466</v>
      </c>
      <c r="F79" s="79">
        <f t="shared" si="8"/>
        <v>94707</v>
      </c>
      <c r="G79" s="79">
        <v>99182</v>
      </c>
    </row>
    <row r="80" spans="1:7" s="3" customFormat="1" ht="9.9499999999999993" customHeight="1">
      <c r="A80" s="45"/>
      <c r="B80" s="75"/>
      <c r="C80" s="45"/>
      <c r="D80" s="64"/>
      <c r="E80" s="64"/>
      <c r="F80" s="64"/>
      <c r="G80" s="64"/>
    </row>
    <row r="81" spans="1:7" s="3" customFormat="1" ht="14.65" customHeight="1">
      <c r="A81" s="45"/>
      <c r="B81" s="75">
        <v>0.46</v>
      </c>
      <c r="C81" s="45" t="s">
        <v>88</v>
      </c>
      <c r="D81" s="64"/>
      <c r="E81" s="64"/>
      <c r="F81" s="64"/>
      <c r="G81" s="64"/>
    </row>
    <row r="82" spans="1:7" s="3" customFormat="1" ht="14.65" customHeight="1">
      <c r="A82" s="45"/>
      <c r="B82" s="52" t="s">
        <v>89</v>
      </c>
      <c r="C82" s="45" t="s">
        <v>29</v>
      </c>
      <c r="D82" s="56">
        <v>28838</v>
      </c>
      <c r="E82" s="76">
        <v>15195</v>
      </c>
      <c r="F82" s="76">
        <v>15195</v>
      </c>
      <c r="G82" s="61">
        <v>8824</v>
      </c>
    </row>
    <row r="83" spans="1:7" s="37" customFormat="1" ht="14.65" customHeight="1">
      <c r="A83" s="26"/>
      <c r="B83" s="27" t="s">
        <v>90</v>
      </c>
      <c r="C83" s="26" t="s">
        <v>33</v>
      </c>
      <c r="D83" s="57">
        <v>0</v>
      </c>
      <c r="E83" s="56">
        <v>1</v>
      </c>
      <c r="F83" s="56">
        <v>1</v>
      </c>
      <c r="G83" s="56">
        <v>441</v>
      </c>
    </row>
    <row r="84" spans="1:7" s="37" customFormat="1" ht="14.65" customHeight="1">
      <c r="A84" s="26"/>
      <c r="B84" s="27" t="s">
        <v>91</v>
      </c>
      <c r="C84" s="26" t="s">
        <v>35</v>
      </c>
      <c r="D84" s="57">
        <v>0</v>
      </c>
      <c r="E84" s="56">
        <v>1</v>
      </c>
      <c r="F84" s="56">
        <v>1</v>
      </c>
      <c r="G84" s="56">
        <v>7468</v>
      </c>
    </row>
    <row r="85" spans="1:7" s="3" customFormat="1" ht="14.65" customHeight="1">
      <c r="A85" s="45"/>
      <c r="B85" s="77" t="s">
        <v>92</v>
      </c>
      <c r="C85" s="26" t="s">
        <v>39</v>
      </c>
      <c r="D85" s="56">
        <v>33</v>
      </c>
      <c r="E85" s="76">
        <v>33</v>
      </c>
      <c r="F85" s="76">
        <v>33</v>
      </c>
      <c r="G85" s="61">
        <v>33</v>
      </c>
    </row>
    <row r="86" spans="1:7" s="3" customFormat="1" ht="14.65" customHeight="1">
      <c r="A86" s="45"/>
      <c r="B86" s="77" t="s">
        <v>93</v>
      </c>
      <c r="C86" s="45" t="s">
        <v>43</v>
      </c>
      <c r="D86" s="56">
        <v>45</v>
      </c>
      <c r="E86" s="76">
        <v>45</v>
      </c>
      <c r="F86" s="76">
        <v>45</v>
      </c>
      <c r="G86" s="61">
        <v>45</v>
      </c>
    </row>
    <row r="87" spans="1:7" ht="14.65" customHeight="1">
      <c r="A87" s="45" t="s">
        <v>13</v>
      </c>
      <c r="B87" s="75">
        <v>0.46</v>
      </c>
      <c r="C87" s="45" t="s">
        <v>88</v>
      </c>
      <c r="D87" s="79">
        <f t="shared" ref="D87:F87" si="9">SUM(D82:D86)</f>
        <v>28916</v>
      </c>
      <c r="E87" s="79">
        <f t="shared" si="9"/>
        <v>15275</v>
      </c>
      <c r="F87" s="79">
        <f t="shared" si="9"/>
        <v>15275</v>
      </c>
      <c r="G87" s="79">
        <v>16811</v>
      </c>
    </row>
    <row r="88" spans="1:7" ht="9.9499999999999993" customHeight="1">
      <c r="A88" s="45"/>
      <c r="B88" s="75"/>
      <c r="C88" s="45"/>
      <c r="D88" s="64"/>
      <c r="E88" s="64"/>
      <c r="F88" s="64"/>
      <c r="G88" s="64"/>
    </row>
    <row r="89" spans="1:7" ht="14.65" customHeight="1">
      <c r="A89" s="45"/>
      <c r="B89" s="75">
        <v>0.47</v>
      </c>
      <c r="C89" s="45" t="s">
        <v>94</v>
      </c>
      <c r="D89" s="64"/>
      <c r="E89" s="64"/>
      <c r="F89" s="64"/>
      <c r="G89" s="64"/>
    </row>
    <row r="90" spans="1:7" ht="14.65" customHeight="1">
      <c r="A90" s="45"/>
      <c r="B90" s="52" t="s">
        <v>95</v>
      </c>
      <c r="C90" s="45" t="s">
        <v>29</v>
      </c>
      <c r="D90" s="56">
        <v>2315</v>
      </c>
      <c r="E90" s="76">
        <v>2605</v>
      </c>
      <c r="F90" s="76">
        <v>2605</v>
      </c>
      <c r="G90" s="61">
        <v>1576</v>
      </c>
    </row>
    <row r="91" spans="1:7" s="144" customFormat="1" ht="14.65" customHeight="1">
      <c r="A91" s="26"/>
      <c r="B91" s="27" t="s">
        <v>96</v>
      </c>
      <c r="C91" s="26" t="s">
        <v>33</v>
      </c>
      <c r="D91" s="57">
        <v>0</v>
      </c>
      <c r="E91" s="56">
        <v>1</v>
      </c>
      <c r="F91" s="56">
        <v>1</v>
      </c>
      <c r="G91" s="56">
        <v>79</v>
      </c>
    </row>
    <row r="92" spans="1:7" s="144" customFormat="1" ht="14.65" customHeight="1">
      <c r="A92" s="26"/>
      <c r="B92" s="27" t="s">
        <v>97</v>
      </c>
      <c r="C92" s="26" t="s">
        <v>35</v>
      </c>
      <c r="D92" s="57">
        <v>0</v>
      </c>
      <c r="E92" s="56">
        <v>1</v>
      </c>
      <c r="F92" s="56">
        <v>1</v>
      </c>
      <c r="G92" s="56">
        <v>1265</v>
      </c>
    </row>
    <row r="93" spans="1:7" ht="13.5" customHeight="1">
      <c r="A93" s="45"/>
      <c r="B93" s="77" t="s">
        <v>98</v>
      </c>
      <c r="C93" s="26" t="s">
        <v>39</v>
      </c>
      <c r="D93" s="60">
        <v>33</v>
      </c>
      <c r="E93" s="66">
        <v>33</v>
      </c>
      <c r="F93" s="66">
        <v>33</v>
      </c>
      <c r="G93" s="61">
        <v>33</v>
      </c>
    </row>
    <row r="94" spans="1:7" ht="14.65" customHeight="1">
      <c r="A94" s="45"/>
      <c r="B94" s="77" t="s">
        <v>99</v>
      </c>
      <c r="C94" s="45" t="s">
        <v>43</v>
      </c>
      <c r="D94" s="56">
        <v>45</v>
      </c>
      <c r="E94" s="76">
        <v>45</v>
      </c>
      <c r="F94" s="76">
        <v>45</v>
      </c>
      <c r="G94" s="61">
        <v>45</v>
      </c>
    </row>
    <row r="95" spans="1:7" ht="14.65" customHeight="1">
      <c r="A95" s="70" t="s">
        <v>13</v>
      </c>
      <c r="B95" s="80">
        <v>0.47</v>
      </c>
      <c r="C95" s="70" t="s">
        <v>94</v>
      </c>
      <c r="D95" s="79">
        <f t="shared" ref="D95:F95" si="10">SUM(D90:D94)</f>
        <v>2393</v>
      </c>
      <c r="E95" s="79">
        <f t="shared" si="10"/>
        <v>2685</v>
      </c>
      <c r="F95" s="79">
        <f t="shared" si="10"/>
        <v>2685</v>
      </c>
      <c r="G95" s="79">
        <v>2998</v>
      </c>
    </row>
    <row r="96" spans="1:7" ht="10.15" customHeight="1">
      <c r="A96" s="45"/>
      <c r="B96" s="75"/>
      <c r="C96" s="45"/>
      <c r="D96" s="64"/>
      <c r="E96" s="64"/>
      <c r="F96" s="64"/>
      <c r="G96" s="64"/>
    </row>
    <row r="97" spans="1:7" ht="14.65" customHeight="1">
      <c r="A97" s="45"/>
      <c r="B97" s="75">
        <v>0.48</v>
      </c>
      <c r="C97" s="45" t="s">
        <v>100</v>
      </c>
      <c r="D97" s="64"/>
      <c r="E97" s="64"/>
      <c r="F97" s="64"/>
      <c r="G97" s="64"/>
    </row>
    <row r="98" spans="1:7" ht="14.65" customHeight="1">
      <c r="A98" s="45"/>
      <c r="B98" s="52" t="s">
        <v>101</v>
      </c>
      <c r="C98" s="45" t="s">
        <v>29</v>
      </c>
      <c r="D98" s="56">
        <v>18451</v>
      </c>
      <c r="E98" s="76">
        <v>17802</v>
      </c>
      <c r="F98" s="76">
        <f>17802-1500</f>
        <v>16302</v>
      </c>
      <c r="G98" s="61">
        <v>8953</v>
      </c>
    </row>
    <row r="99" spans="1:7" s="144" customFormat="1" ht="14.65" customHeight="1">
      <c r="A99" s="26"/>
      <c r="B99" s="27" t="s">
        <v>102</v>
      </c>
      <c r="C99" s="26" t="s">
        <v>33</v>
      </c>
      <c r="D99" s="57">
        <v>0</v>
      </c>
      <c r="E99" s="56">
        <v>1</v>
      </c>
      <c r="F99" s="56">
        <v>1</v>
      </c>
      <c r="G99" s="56">
        <v>448</v>
      </c>
    </row>
    <row r="100" spans="1:7" s="144" customFormat="1" ht="14.65" customHeight="1">
      <c r="A100" s="26"/>
      <c r="B100" s="27" t="s">
        <v>103</v>
      </c>
      <c r="C100" s="26" t="s">
        <v>35</v>
      </c>
      <c r="D100" s="57">
        <v>0</v>
      </c>
      <c r="E100" s="56">
        <v>1</v>
      </c>
      <c r="F100" s="56">
        <v>1</v>
      </c>
      <c r="G100" s="56">
        <v>7469</v>
      </c>
    </row>
    <row r="101" spans="1:7" ht="14.65" customHeight="1">
      <c r="A101" s="45"/>
      <c r="B101" s="77" t="s">
        <v>104</v>
      </c>
      <c r="C101" s="26" t="s">
        <v>39</v>
      </c>
      <c r="D101" s="56">
        <v>33</v>
      </c>
      <c r="E101" s="76">
        <v>33</v>
      </c>
      <c r="F101" s="76">
        <v>33</v>
      </c>
      <c r="G101" s="61">
        <v>33</v>
      </c>
    </row>
    <row r="102" spans="1:7" ht="14.65" customHeight="1">
      <c r="A102" s="45"/>
      <c r="B102" s="77" t="s">
        <v>105</v>
      </c>
      <c r="C102" s="45" t="s">
        <v>43</v>
      </c>
      <c r="D102" s="81">
        <v>67</v>
      </c>
      <c r="E102" s="82">
        <v>67</v>
      </c>
      <c r="F102" s="82">
        <v>67</v>
      </c>
      <c r="G102" s="83">
        <v>67</v>
      </c>
    </row>
    <row r="103" spans="1:7" ht="14.65" customHeight="1">
      <c r="A103" s="45" t="s">
        <v>13</v>
      </c>
      <c r="B103" s="75">
        <v>0.48</v>
      </c>
      <c r="C103" s="45" t="s">
        <v>100</v>
      </c>
      <c r="D103" s="82">
        <f t="shared" ref="D103:F103" si="11">SUM(D98:D102)</f>
        <v>18551</v>
      </c>
      <c r="E103" s="82">
        <f t="shared" si="11"/>
        <v>17904</v>
      </c>
      <c r="F103" s="82">
        <f t="shared" si="11"/>
        <v>16404</v>
      </c>
      <c r="G103" s="82">
        <v>16970</v>
      </c>
    </row>
    <row r="104" spans="1:7">
      <c r="A104" s="45"/>
      <c r="B104" s="75"/>
      <c r="C104" s="45"/>
      <c r="D104" s="84"/>
      <c r="E104" s="84"/>
      <c r="F104" s="84"/>
      <c r="G104" s="64"/>
    </row>
    <row r="105" spans="1:7" ht="14.65" customHeight="1">
      <c r="A105" s="45"/>
      <c r="B105" s="75">
        <v>0.69</v>
      </c>
      <c r="C105" s="45" t="s">
        <v>106</v>
      </c>
      <c r="D105" s="84"/>
      <c r="E105" s="84"/>
      <c r="F105" s="84"/>
      <c r="G105" s="64"/>
    </row>
    <row r="106" spans="1:7" ht="14.65" customHeight="1">
      <c r="A106" s="45"/>
      <c r="B106" s="52" t="s">
        <v>107</v>
      </c>
      <c r="C106" s="45" t="s">
        <v>29</v>
      </c>
      <c r="D106" s="76">
        <v>18914</v>
      </c>
      <c r="E106" s="76">
        <v>48364</v>
      </c>
      <c r="F106" s="76">
        <f>48364-800</f>
        <v>47564</v>
      </c>
      <c r="G106" s="61">
        <v>26772</v>
      </c>
    </row>
    <row r="107" spans="1:7" ht="14.65" customHeight="1">
      <c r="A107" s="45"/>
      <c r="B107" s="52" t="s">
        <v>108</v>
      </c>
      <c r="C107" s="45" t="s">
        <v>31</v>
      </c>
      <c r="D107" s="76">
        <v>1881</v>
      </c>
      <c r="E107" s="76">
        <v>1914</v>
      </c>
      <c r="F107" s="76">
        <v>1914</v>
      </c>
      <c r="G107" s="61">
        <v>2929</v>
      </c>
    </row>
    <row r="108" spans="1:7" s="144" customFormat="1" ht="14.65" customHeight="1">
      <c r="A108" s="26"/>
      <c r="B108" s="27" t="s">
        <v>109</v>
      </c>
      <c r="C108" s="26" t="s">
        <v>33</v>
      </c>
      <c r="D108" s="57">
        <v>0</v>
      </c>
      <c r="E108" s="56">
        <v>1</v>
      </c>
      <c r="F108" s="56">
        <v>1</v>
      </c>
      <c r="G108" s="56">
        <v>1339</v>
      </c>
    </row>
    <row r="109" spans="1:7" s="144" customFormat="1" ht="14.65" customHeight="1">
      <c r="A109" s="26"/>
      <c r="B109" s="27" t="s">
        <v>110</v>
      </c>
      <c r="C109" s="26" t="s">
        <v>35</v>
      </c>
      <c r="D109" s="57">
        <v>0</v>
      </c>
      <c r="E109" s="56">
        <v>1</v>
      </c>
      <c r="F109" s="56">
        <v>1</v>
      </c>
      <c r="G109" s="56">
        <v>21859</v>
      </c>
    </row>
    <row r="110" spans="1:7" ht="14.65" customHeight="1">
      <c r="A110" s="45"/>
      <c r="B110" s="77" t="s">
        <v>111</v>
      </c>
      <c r="C110" s="26" t="s">
        <v>39</v>
      </c>
      <c r="D110" s="76">
        <v>42</v>
      </c>
      <c r="E110" s="76">
        <v>42</v>
      </c>
      <c r="F110" s="76">
        <v>42</v>
      </c>
      <c r="G110" s="76">
        <v>42</v>
      </c>
    </row>
    <row r="111" spans="1:7" ht="14.65" customHeight="1">
      <c r="A111" s="45"/>
      <c r="B111" s="77" t="s">
        <v>112</v>
      </c>
      <c r="C111" s="45" t="s">
        <v>43</v>
      </c>
      <c r="D111" s="76">
        <v>393</v>
      </c>
      <c r="E111" s="76">
        <v>293</v>
      </c>
      <c r="F111" s="76">
        <v>293</v>
      </c>
      <c r="G111" s="76">
        <v>350</v>
      </c>
    </row>
    <row r="112" spans="1:7" ht="14.65" customHeight="1">
      <c r="A112" s="45" t="s">
        <v>13</v>
      </c>
      <c r="B112" s="75">
        <v>0.69</v>
      </c>
      <c r="C112" s="45" t="s">
        <v>106</v>
      </c>
      <c r="D112" s="79">
        <f t="shared" ref="D112:F112" si="12">SUM(D106:D111)</f>
        <v>21230</v>
      </c>
      <c r="E112" s="79">
        <f t="shared" si="12"/>
        <v>50615</v>
      </c>
      <c r="F112" s="79">
        <f t="shared" si="12"/>
        <v>49815</v>
      </c>
      <c r="G112" s="79">
        <v>53291</v>
      </c>
    </row>
    <row r="113" spans="1:7">
      <c r="A113" s="45"/>
      <c r="B113" s="75"/>
      <c r="C113" s="45"/>
      <c r="D113" s="84"/>
      <c r="E113" s="84"/>
      <c r="F113" s="84"/>
      <c r="G113" s="64"/>
    </row>
    <row r="114" spans="1:7" ht="14.65" customHeight="1">
      <c r="A114" s="45"/>
      <c r="B114" s="75">
        <v>0.7</v>
      </c>
      <c r="C114" s="45" t="s">
        <v>113</v>
      </c>
      <c r="D114" s="84"/>
      <c r="E114" s="84"/>
      <c r="F114" s="84"/>
      <c r="G114" s="64"/>
    </row>
    <row r="115" spans="1:7" ht="14.65" customHeight="1">
      <c r="A115" s="45"/>
      <c r="B115" s="52" t="s">
        <v>114</v>
      </c>
      <c r="C115" s="45" t="s">
        <v>29</v>
      </c>
      <c r="D115" s="76">
        <f>11107-1</f>
        <v>11106</v>
      </c>
      <c r="E115" s="76">
        <v>13672</v>
      </c>
      <c r="F115" s="76">
        <f>13672-400</f>
        <v>13272</v>
      </c>
      <c r="G115" s="61">
        <v>7496</v>
      </c>
    </row>
    <row r="116" spans="1:7" ht="14.65" customHeight="1">
      <c r="A116" s="45"/>
      <c r="B116" s="52" t="s">
        <v>115</v>
      </c>
      <c r="C116" s="45" t="s">
        <v>31</v>
      </c>
      <c r="D116" s="76">
        <v>1256</v>
      </c>
      <c r="E116" s="76">
        <v>1318</v>
      </c>
      <c r="F116" s="76">
        <v>1318</v>
      </c>
      <c r="G116" s="61">
        <v>1678</v>
      </c>
    </row>
    <row r="117" spans="1:7" s="144" customFormat="1" ht="14.65" customHeight="1">
      <c r="A117" s="26"/>
      <c r="B117" s="27" t="s">
        <v>116</v>
      </c>
      <c r="C117" s="26" t="s">
        <v>33</v>
      </c>
      <c r="D117" s="57">
        <v>0</v>
      </c>
      <c r="E117" s="56">
        <v>1</v>
      </c>
      <c r="F117" s="56">
        <v>1</v>
      </c>
      <c r="G117" s="56">
        <v>375</v>
      </c>
    </row>
    <row r="118" spans="1:7" s="144" customFormat="1" ht="14.65" customHeight="1">
      <c r="A118" s="26"/>
      <c r="B118" s="27" t="s">
        <v>117</v>
      </c>
      <c r="C118" s="26" t="s">
        <v>35</v>
      </c>
      <c r="D118" s="57">
        <v>0</v>
      </c>
      <c r="E118" s="56">
        <v>1</v>
      </c>
      <c r="F118" s="56">
        <v>1</v>
      </c>
      <c r="G118" s="56">
        <v>6081</v>
      </c>
    </row>
    <row r="119" spans="1:7" ht="14.65" customHeight="1">
      <c r="A119" s="45"/>
      <c r="B119" s="77" t="s">
        <v>118</v>
      </c>
      <c r="C119" s="26" t="s">
        <v>39</v>
      </c>
      <c r="D119" s="76">
        <v>91</v>
      </c>
      <c r="E119" s="76">
        <v>42</v>
      </c>
      <c r="F119" s="76">
        <v>42</v>
      </c>
      <c r="G119" s="76">
        <v>42</v>
      </c>
    </row>
    <row r="120" spans="1:7" ht="14.65" customHeight="1">
      <c r="A120" s="45"/>
      <c r="B120" s="77" t="s">
        <v>119</v>
      </c>
      <c r="C120" s="45" t="s">
        <v>43</v>
      </c>
      <c r="D120" s="76">
        <v>560</v>
      </c>
      <c r="E120" s="76">
        <v>609</v>
      </c>
      <c r="F120" s="76">
        <v>609</v>
      </c>
      <c r="G120" s="76">
        <v>350</v>
      </c>
    </row>
    <row r="121" spans="1:7" ht="14.65" customHeight="1">
      <c r="A121" s="45"/>
      <c r="B121" s="77" t="s">
        <v>120</v>
      </c>
      <c r="C121" s="45" t="s">
        <v>53</v>
      </c>
      <c r="D121" s="78">
        <v>0</v>
      </c>
      <c r="E121" s="76">
        <v>1</v>
      </c>
      <c r="F121" s="76">
        <v>1</v>
      </c>
      <c r="G121" s="76">
        <v>1</v>
      </c>
    </row>
    <row r="122" spans="1:7" ht="14.65" customHeight="1">
      <c r="A122" s="45"/>
      <c r="B122" s="77" t="s">
        <v>121</v>
      </c>
      <c r="C122" s="45" t="s">
        <v>57</v>
      </c>
      <c r="D122" s="78">
        <v>0</v>
      </c>
      <c r="E122" s="76">
        <v>1</v>
      </c>
      <c r="F122" s="76">
        <v>1</v>
      </c>
      <c r="G122" s="76">
        <v>1</v>
      </c>
    </row>
    <row r="123" spans="1:7" ht="14.65" customHeight="1">
      <c r="A123" s="45" t="s">
        <v>13</v>
      </c>
      <c r="B123" s="75">
        <v>0.7</v>
      </c>
      <c r="C123" s="45" t="s">
        <v>113</v>
      </c>
      <c r="D123" s="79">
        <f t="shared" ref="D123:F123" si="13">SUM(D115:D122)</f>
        <v>13013</v>
      </c>
      <c r="E123" s="79">
        <f t="shared" si="13"/>
        <v>15645</v>
      </c>
      <c r="F123" s="79">
        <f t="shared" si="13"/>
        <v>15245</v>
      </c>
      <c r="G123" s="79">
        <v>16024</v>
      </c>
    </row>
    <row r="124" spans="1:7">
      <c r="A124" s="45"/>
      <c r="B124" s="75"/>
      <c r="C124" s="45"/>
      <c r="D124" s="84"/>
      <c r="E124" s="84"/>
      <c r="F124" s="84"/>
      <c r="G124" s="64"/>
    </row>
    <row r="125" spans="1:7" ht="14.65" customHeight="1">
      <c r="A125" s="45"/>
      <c r="B125" s="75">
        <v>0.71</v>
      </c>
      <c r="C125" s="45" t="s">
        <v>122</v>
      </c>
      <c r="D125" s="84"/>
      <c r="E125" s="84"/>
      <c r="F125" s="84"/>
      <c r="G125" s="64"/>
    </row>
    <row r="126" spans="1:7" ht="14.65" customHeight="1">
      <c r="A126" s="45"/>
      <c r="B126" s="52" t="s">
        <v>123</v>
      </c>
      <c r="C126" s="45" t="s">
        <v>29</v>
      </c>
      <c r="D126" s="76">
        <f>13735</f>
        <v>13735</v>
      </c>
      <c r="E126" s="76">
        <v>29711</v>
      </c>
      <c r="F126" s="76">
        <f>29711-2500</f>
        <v>27211</v>
      </c>
      <c r="G126" s="61">
        <v>16170</v>
      </c>
    </row>
    <row r="127" spans="1:7" ht="14.65" customHeight="1">
      <c r="A127" s="45"/>
      <c r="B127" s="52" t="s">
        <v>124</v>
      </c>
      <c r="C127" s="45" t="s">
        <v>31</v>
      </c>
      <c r="D127" s="76">
        <v>749</v>
      </c>
      <c r="E127" s="76">
        <v>749</v>
      </c>
      <c r="F127" s="76">
        <v>749</v>
      </c>
      <c r="G127" s="61">
        <v>749</v>
      </c>
    </row>
    <row r="128" spans="1:7" s="144" customFormat="1" ht="14.65" customHeight="1">
      <c r="A128" s="26"/>
      <c r="B128" s="27" t="s">
        <v>125</v>
      </c>
      <c r="C128" s="26" t="s">
        <v>33</v>
      </c>
      <c r="D128" s="57">
        <v>0</v>
      </c>
      <c r="E128" s="56">
        <v>1</v>
      </c>
      <c r="F128" s="56">
        <v>1</v>
      </c>
      <c r="G128" s="56">
        <v>808</v>
      </c>
    </row>
    <row r="129" spans="1:7" s="144" customFormat="1" ht="14.65" customHeight="1">
      <c r="A129" s="26"/>
      <c r="B129" s="27" t="s">
        <v>126</v>
      </c>
      <c r="C129" s="26" t="s">
        <v>35</v>
      </c>
      <c r="D129" s="57">
        <v>0</v>
      </c>
      <c r="E129" s="56">
        <v>1</v>
      </c>
      <c r="F129" s="56">
        <v>1</v>
      </c>
      <c r="G129" s="56">
        <v>13450</v>
      </c>
    </row>
    <row r="130" spans="1:7" ht="14.65" customHeight="1">
      <c r="A130" s="45"/>
      <c r="B130" s="77" t="s">
        <v>127</v>
      </c>
      <c r="C130" s="26" t="s">
        <v>39</v>
      </c>
      <c r="D130" s="76">
        <v>42</v>
      </c>
      <c r="E130" s="76">
        <v>42</v>
      </c>
      <c r="F130" s="76">
        <v>42</v>
      </c>
      <c r="G130" s="76">
        <v>42</v>
      </c>
    </row>
    <row r="131" spans="1:7" ht="14.65" customHeight="1">
      <c r="A131" s="45"/>
      <c r="B131" s="77" t="s">
        <v>128</v>
      </c>
      <c r="C131" s="45" t="s">
        <v>43</v>
      </c>
      <c r="D131" s="76">
        <v>233</v>
      </c>
      <c r="E131" s="76">
        <v>231</v>
      </c>
      <c r="F131" s="76">
        <v>231</v>
      </c>
      <c r="G131" s="76">
        <v>350</v>
      </c>
    </row>
    <row r="132" spans="1:7" ht="14.65" customHeight="1">
      <c r="A132" s="45"/>
      <c r="B132" s="77" t="s">
        <v>129</v>
      </c>
      <c r="C132" s="45" t="s">
        <v>53</v>
      </c>
      <c r="D132" s="78">
        <v>0</v>
      </c>
      <c r="E132" s="76">
        <v>1</v>
      </c>
      <c r="F132" s="76">
        <v>1</v>
      </c>
      <c r="G132" s="76">
        <v>1</v>
      </c>
    </row>
    <row r="133" spans="1:7" ht="14.65" customHeight="1">
      <c r="A133" s="45"/>
      <c r="B133" s="77" t="s">
        <v>130</v>
      </c>
      <c r="C133" s="45" t="s">
        <v>57</v>
      </c>
      <c r="D133" s="78">
        <v>0</v>
      </c>
      <c r="E133" s="76">
        <v>1</v>
      </c>
      <c r="F133" s="76">
        <v>1</v>
      </c>
      <c r="G133" s="76">
        <v>1</v>
      </c>
    </row>
    <row r="134" spans="1:7" ht="14.65" customHeight="1">
      <c r="A134" s="45" t="s">
        <v>13</v>
      </c>
      <c r="B134" s="75">
        <v>0.71</v>
      </c>
      <c r="C134" s="45" t="s">
        <v>122</v>
      </c>
      <c r="D134" s="79">
        <f t="shared" ref="D134:F134" si="14">SUM(D126:D133)</f>
        <v>14759</v>
      </c>
      <c r="E134" s="79">
        <f t="shared" si="14"/>
        <v>30737</v>
      </c>
      <c r="F134" s="79">
        <f t="shared" si="14"/>
        <v>28237</v>
      </c>
      <c r="G134" s="79">
        <v>31571</v>
      </c>
    </row>
    <row r="135" spans="1:7">
      <c r="A135" s="45"/>
      <c r="B135" s="75"/>
      <c r="C135" s="45"/>
      <c r="D135" s="84"/>
      <c r="E135" s="84"/>
      <c r="F135" s="84"/>
      <c r="G135" s="64"/>
    </row>
    <row r="136" spans="1:7" ht="14.65" customHeight="1">
      <c r="A136" s="45"/>
      <c r="B136" s="75">
        <v>0.72</v>
      </c>
      <c r="C136" s="45" t="s">
        <v>131</v>
      </c>
      <c r="D136" s="84"/>
      <c r="E136" s="84"/>
      <c r="F136" s="84"/>
      <c r="G136" s="64"/>
    </row>
    <row r="137" spans="1:7" ht="14.65" customHeight="1">
      <c r="A137" s="45"/>
      <c r="B137" s="52" t="s">
        <v>132</v>
      </c>
      <c r="C137" s="45" t="s">
        <v>29</v>
      </c>
      <c r="D137" s="76">
        <v>2813</v>
      </c>
      <c r="E137" s="76">
        <v>2991</v>
      </c>
      <c r="F137" s="76">
        <v>2991</v>
      </c>
      <c r="G137" s="61">
        <v>2022</v>
      </c>
    </row>
    <row r="138" spans="1:7" ht="14.65" customHeight="1">
      <c r="A138" s="45"/>
      <c r="B138" s="52" t="s">
        <v>133</v>
      </c>
      <c r="C138" s="45" t="s">
        <v>31</v>
      </c>
      <c r="D138" s="76">
        <v>1064</v>
      </c>
      <c r="E138" s="76">
        <v>1063</v>
      </c>
      <c r="F138" s="76">
        <v>1063</v>
      </c>
      <c r="G138" s="61">
        <v>1351</v>
      </c>
    </row>
    <row r="139" spans="1:7" s="144" customFormat="1" ht="14.65" customHeight="1">
      <c r="A139" s="26"/>
      <c r="B139" s="27" t="s">
        <v>134</v>
      </c>
      <c r="C139" s="26" t="s">
        <v>33</v>
      </c>
      <c r="D139" s="57">
        <v>0</v>
      </c>
      <c r="E139" s="56">
        <v>1</v>
      </c>
      <c r="F139" s="56">
        <v>1</v>
      </c>
      <c r="G139" s="56">
        <v>101</v>
      </c>
    </row>
    <row r="140" spans="1:7" s="144" customFormat="1" ht="14.65" customHeight="1">
      <c r="A140" s="26"/>
      <c r="B140" s="27" t="s">
        <v>135</v>
      </c>
      <c r="C140" s="26" t="s">
        <v>35</v>
      </c>
      <c r="D140" s="57">
        <v>0</v>
      </c>
      <c r="E140" s="56">
        <v>1</v>
      </c>
      <c r="F140" s="56">
        <v>1</v>
      </c>
      <c r="G140" s="56">
        <v>1639</v>
      </c>
    </row>
    <row r="141" spans="1:7" ht="14.65" customHeight="1">
      <c r="A141" s="45"/>
      <c r="B141" s="77" t="s">
        <v>136</v>
      </c>
      <c r="C141" s="26" t="s">
        <v>39</v>
      </c>
      <c r="D141" s="76">
        <v>42</v>
      </c>
      <c r="E141" s="76">
        <v>42</v>
      </c>
      <c r="F141" s="76">
        <v>42</v>
      </c>
      <c r="G141" s="76">
        <v>42</v>
      </c>
    </row>
    <row r="142" spans="1:7" ht="13.9" customHeight="1">
      <c r="A142" s="45"/>
      <c r="B142" s="77" t="s">
        <v>137</v>
      </c>
      <c r="C142" s="45" t="s">
        <v>43</v>
      </c>
      <c r="D142" s="76">
        <v>230</v>
      </c>
      <c r="E142" s="76">
        <v>231</v>
      </c>
      <c r="F142" s="76">
        <v>231</v>
      </c>
      <c r="G142" s="76">
        <v>350</v>
      </c>
    </row>
    <row r="143" spans="1:7" ht="14.65" customHeight="1">
      <c r="A143" s="70"/>
      <c r="B143" s="85" t="s">
        <v>138</v>
      </c>
      <c r="C143" s="70" t="s">
        <v>53</v>
      </c>
      <c r="D143" s="69">
        <v>0</v>
      </c>
      <c r="E143" s="82">
        <v>1</v>
      </c>
      <c r="F143" s="82">
        <v>1</v>
      </c>
      <c r="G143" s="82">
        <v>1</v>
      </c>
    </row>
    <row r="144" spans="1:7" ht="14.65" customHeight="1">
      <c r="A144" s="45"/>
      <c r="B144" s="77" t="s">
        <v>139</v>
      </c>
      <c r="C144" s="45" t="s">
        <v>57</v>
      </c>
      <c r="D144" s="78">
        <v>0</v>
      </c>
      <c r="E144" s="76">
        <v>1</v>
      </c>
      <c r="F144" s="76">
        <v>1</v>
      </c>
      <c r="G144" s="76">
        <v>1</v>
      </c>
    </row>
    <row r="145" spans="1:7" ht="13.9" customHeight="1">
      <c r="A145" s="45" t="s">
        <v>13</v>
      </c>
      <c r="B145" s="75">
        <v>0.72</v>
      </c>
      <c r="C145" s="45" t="s">
        <v>131</v>
      </c>
      <c r="D145" s="79">
        <f t="shared" ref="D145:F145" si="15">SUM(D137:D144)</f>
        <v>4149</v>
      </c>
      <c r="E145" s="79">
        <f t="shared" si="15"/>
        <v>4331</v>
      </c>
      <c r="F145" s="79">
        <f t="shared" si="15"/>
        <v>4331</v>
      </c>
      <c r="G145" s="79">
        <v>5507</v>
      </c>
    </row>
    <row r="146" spans="1:7" ht="13.9" customHeight="1">
      <c r="A146" s="45" t="s">
        <v>13</v>
      </c>
      <c r="B146" s="49">
        <v>0.10100000000000001</v>
      </c>
      <c r="C146" s="47" t="s">
        <v>72</v>
      </c>
      <c r="D146" s="62">
        <f>D103+D95+D87+D79+D145+D134+D112+D123</f>
        <v>216295</v>
      </c>
      <c r="E146" s="62">
        <f t="shared" ref="E146:F146" si="16">E103+E95+E87+E79+E145+E134+E112+E123</f>
        <v>254658</v>
      </c>
      <c r="F146" s="62">
        <f t="shared" si="16"/>
        <v>226699</v>
      </c>
      <c r="G146" s="62">
        <v>242354</v>
      </c>
    </row>
    <row r="147" spans="1:7" ht="9.9499999999999993" customHeight="1">
      <c r="A147" s="45"/>
      <c r="B147" s="48"/>
      <c r="C147" s="47"/>
      <c r="D147" s="64"/>
      <c r="E147" s="64"/>
      <c r="F147" s="64"/>
      <c r="G147" s="64"/>
    </row>
    <row r="148" spans="1:7" ht="25.5">
      <c r="A148" s="45"/>
      <c r="B148" s="86">
        <v>0.19600000000000001</v>
      </c>
      <c r="C148" s="47" t="s">
        <v>140</v>
      </c>
      <c r="D148" s="64"/>
      <c r="E148" s="64"/>
      <c r="F148" s="64"/>
      <c r="G148" s="64"/>
    </row>
    <row r="149" spans="1:7" ht="25.5">
      <c r="A149" s="45"/>
      <c r="B149" s="46">
        <v>61</v>
      </c>
      <c r="C149" s="45" t="s">
        <v>141</v>
      </c>
      <c r="D149" s="64"/>
      <c r="E149" s="64"/>
      <c r="F149" s="64"/>
      <c r="G149" s="64"/>
    </row>
    <row r="150" spans="1:7" ht="15" customHeight="1">
      <c r="A150" s="45"/>
      <c r="B150" s="52" t="s">
        <v>142</v>
      </c>
      <c r="C150" s="26" t="s">
        <v>143</v>
      </c>
      <c r="D150" s="54">
        <v>143400</v>
      </c>
      <c r="E150" s="54">
        <v>149792</v>
      </c>
      <c r="F150" s="54">
        <f>149792+3704</f>
        <v>153496</v>
      </c>
      <c r="G150" s="54">
        <v>179270</v>
      </c>
    </row>
    <row r="151" spans="1:7" ht="28.15" customHeight="1">
      <c r="A151" s="45"/>
      <c r="B151" s="46" t="s">
        <v>144</v>
      </c>
      <c r="C151" s="53" t="s">
        <v>145</v>
      </c>
      <c r="D151" s="56">
        <v>1200</v>
      </c>
      <c r="E151" s="56">
        <v>1800</v>
      </c>
      <c r="F151" s="56">
        <v>1800</v>
      </c>
      <c r="G151" s="57">
        <v>0</v>
      </c>
    </row>
    <row r="152" spans="1:7" ht="15" customHeight="1">
      <c r="A152" s="45"/>
      <c r="B152" s="46" t="s">
        <v>146</v>
      </c>
      <c r="C152" s="53" t="s">
        <v>147</v>
      </c>
      <c r="D152" s="81">
        <v>1490</v>
      </c>
      <c r="E152" s="68">
        <v>0</v>
      </c>
      <c r="F152" s="68">
        <v>0</v>
      </c>
      <c r="G152" s="68">
        <v>0</v>
      </c>
    </row>
    <row r="153" spans="1:7" ht="25.5">
      <c r="A153" s="45" t="s">
        <v>13</v>
      </c>
      <c r="B153" s="46">
        <v>61</v>
      </c>
      <c r="C153" s="45" t="s">
        <v>141</v>
      </c>
      <c r="D153" s="81">
        <f t="shared" ref="D153:F153" si="17">SUM(D150:D152)</f>
        <v>146090</v>
      </c>
      <c r="E153" s="81">
        <f t="shared" si="17"/>
        <v>151592</v>
      </c>
      <c r="F153" s="81">
        <f t="shared" si="17"/>
        <v>155296</v>
      </c>
      <c r="G153" s="81">
        <v>179270</v>
      </c>
    </row>
    <row r="154" spans="1:7" ht="9.9499999999999993" customHeight="1">
      <c r="A154" s="45"/>
      <c r="B154" s="46"/>
      <c r="C154" s="45"/>
      <c r="D154" s="56"/>
      <c r="E154" s="56"/>
      <c r="F154" s="56"/>
      <c r="G154" s="56"/>
    </row>
    <row r="155" spans="1:7">
      <c r="A155" s="45"/>
      <c r="B155" s="46">
        <v>62</v>
      </c>
      <c r="C155" s="53" t="s">
        <v>147</v>
      </c>
      <c r="D155" s="56"/>
      <c r="E155" s="56"/>
      <c r="F155" s="56"/>
      <c r="G155" s="56"/>
    </row>
    <row r="156" spans="1:7">
      <c r="A156" s="45"/>
      <c r="B156" s="46" t="s">
        <v>71</v>
      </c>
      <c r="C156" s="45" t="s">
        <v>59</v>
      </c>
      <c r="D156" s="57">
        <v>0</v>
      </c>
      <c r="E156" s="56">
        <v>1760</v>
      </c>
      <c r="F156" s="56">
        <v>1760</v>
      </c>
      <c r="G156" s="67">
        <v>2900</v>
      </c>
    </row>
    <row r="157" spans="1:7">
      <c r="A157" s="45" t="s">
        <v>13</v>
      </c>
      <c r="B157" s="46">
        <v>62</v>
      </c>
      <c r="C157" s="53" t="s">
        <v>147</v>
      </c>
      <c r="D157" s="74">
        <f t="shared" ref="D157:F157" si="18">D156</f>
        <v>0</v>
      </c>
      <c r="E157" s="62">
        <f t="shared" si="18"/>
        <v>1760</v>
      </c>
      <c r="F157" s="62">
        <f t="shared" si="18"/>
        <v>1760</v>
      </c>
      <c r="G157" s="62">
        <v>2900</v>
      </c>
    </row>
    <row r="158" spans="1:7">
      <c r="A158" s="45"/>
      <c r="B158" s="46"/>
      <c r="C158" s="53"/>
      <c r="D158" s="57"/>
      <c r="E158" s="57"/>
      <c r="F158" s="57"/>
      <c r="G158" s="56"/>
    </row>
    <row r="159" spans="1:7" ht="27.75" customHeight="1">
      <c r="A159" s="45"/>
      <c r="B159" s="46">
        <v>63</v>
      </c>
      <c r="C159" s="53" t="s">
        <v>145</v>
      </c>
      <c r="D159" s="56"/>
      <c r="E159" s="56"/>
      <c r="F159" s="56"/>
      <c r="G159" s="56"/>
    </row>
    <row r="160" spans="1:7">
      <c r="A160" s="45"/>
      <c r="B160" s="46" t="s">
        <v>148</v>
      </c>
      <c r="C160" s="45" t="s">
        <v>59</v>
      </c>
      <c r="D160" s="57">
        <v>0</v>
      </c>
      <c r="E160" s="57">
        <v>0</v>
      </c>
      <c r="F160" s="57">
        <v>0</v>
      </c>
      <c r="G160" s="67">
        <v>1800</v>
      </c>
    </row>
    <row r="161" spans="1:7" ht="25.5">
      <c r="A161" s="45" t="s">
        <v>13</v>
      </c>
      <c r="B161" s="46">
        <v>63</v>
      </c>
      <c r="C161" s="53" t="s">
        <v>145</v>
      </c>
      <c r="D161" s="74">
        <f t="shared" ref="D161:F161" si="19">D160</f>
        <v>0</v>
      </c>
      <c r="E161" s="74">
        <f t="shared" si="19"/>
        <v>0</v>
      </c>
      <c r="F161" s="74">
        <f t="shared" si="19"/>
        <v>0</v>
      </c>
      <c r="G161" s="62">
        <v>1800</v>
      </c>
    </row>
    <row r="162" spans="1:7" ht="25.5">
      <c r="A162" s="45" t="s">
        <v>13</v>
      </c>
      <c r="B162" s="86">
        <v>0.19600000000000001</v>
      </c>
      <c r="C162" s="47" t="s">
        <v>140</v>
      </c>
      <c r="D162" s="81">
        <f>D153+D157+D161</f>
        <v>146090</v>
      </c>
      <c r="E162" s="81">
        <f t="shared" ref="E162:F162" si="20">E153+E157+E161</f>
        <v>153352</v>
      </c>
      <c r="F162" s="81">
        <f t="shared" si="20"/>
        <v>157056</v>
      </c>
      <c r="G162" s="81">
        <v>183970</v>
      </c>
    </row>
    <row r="163" spans="1:7" ht="9.9499999999999993" customHeight="1">
      <c r="A163" s="45"/>
      <c r="B163" s="86"/>
      <c r="C163" s="47"/>
      <c r="D163" s="64"/>
      <c r="E163" s="64"/>
      <c r="F163" s="64"/>
      <c r="G163" s="64"/>
    </row>
    <row r="164" spans="1:7" ht="13.9" customHeight="1">
      <c r="A164" s="45"/>
      <c r="B164" s="86">
        <v>0.19800000000000001</v>
      </c>
      <c r="C164" s="47" t="s">
        <v>149</v>
      </c>
      <c r="D164" s="64"/>
      <c r="E164" s="64"/>
      <c r="F164" s="64"/>
      <c r="G164" s="64"/>
    </row>
    <row r="165" spans="1:7" ht="27" customHeight="1">
      <c r="A165" s="45"/>
      <c r="B165" s="46">
        <v>61</v>
      </c>
      <c r="C165" s="45" t="s">
        <v>150</v>
      </c>
      <c r="D165" s="64"/>
      <c r="E165" s="64"/>
      <c r="F165" s="64"/>
      <c r="G165" s="64"/>
    </row>
    <row r="166" spans="1:7" ht="15" customHeight="1">
      <c r="A166" s="45"/>
      <c r="B166" s="52" t="s">
        <v>142</v>
      </c>
      <c r="C166" s="26" t="s">
        <v>143</v>
      </c>
      <c r="D166" s="56">
        <v>333833</v>
      </c>
      <c r="E166" s="56">
        <v>293685</v>
      </c>
      <c r="F166" s="56">
        <f>293685+21277</f>
        <v>314962</v>
      </c>
      <c r="G166" s="56">
        <v>414659</v>
      </c>
    </row>
    <row r="167" spans="1:7" ht="15" customHeight="1">
      <c r="A167" s="45"/>
      <c r="B167" s="46" t="s">
        <v>146</v>
      </c>
      <c r="C167" s="45" t="s">
        <v>151</v>
      </c>
      <c r="D167" s="81">
        <v>6495</v>
      </c>
      <c r="E167" s="68">
        <v>0</v>
      </c>
      <c r="F167" s="68">
        <v>0</v>
      </c>
      <c r="G167" s="68">
        <v>0</v>
      </c>
    </row>
    <row r="168" spans="1:7" ht="27" customHeight="1">
      <c r="A168" s="45" t="s">
        <v>13</v>
      </c>
      <c r="B168" s="46">
        <v>61</v>
      </c>
      <c r="C168" s="45" t="s">
        <v>152</v>
      </c>
      <c r="D168" s="81">
        <f t="shared" ref="D168:F168" si="21">SUM(D166:D167)</f>
        <v>340328</v>
      </c>
      <c r="E168" s="81">
        <f t="shared" si="21"/>
        <v>293685</v>
      </c>
      <c r="F168" s="81">
        <f t="shared" si="21"/>
        <v>314962</v>
      </c>
      <c r="G168" s="81">
        <v>414659</v>
      </c>
    </row>
    <row r="169" spans="1:7" ht="9.9499999999999993" customHeight="1">
      <c r="A169" s="45"/>
      <c r="B169" s="46"/>
      <c r="C169" s="45"/>
      <c r="D169" s="56"/>
      <c r="E169" s="56"/>
      <c r="F169" s="56"/>
      <c r="G169" s="56"/>
    </row>
    <row r="170" spans="1:7">
      <c r="A170" s="45"/>
      <c r="B170" s="46">
        <v>62</v>
      </c>
      <c r="C170" s="45" t="s">
        <v>151</v>
      </c>
      <c r="D170" s="56"/>
      <c r="E170" s="56"/>
      <c r="F170" s="56"/>
      <c r="G170" s="56"/>
    </row>
    <row r="171" spans="1:7">
      <c r="A171" s="45"/>
      <c r="B171" s="46" t="s">
        <v>71</v>
      </c>
      <c r="C171" s="45" t="s">
        <v>59</v>
      </c>
      <c r="D171" s="57">
        <v>0</v>
      </c>
      <c r="E171" s="56">
        <v>7134</v>
      </c>
      <c r="F171" s="56">
        <v>7134</v>
      </c>
      <c r="G171" s="81">
        <v>14268</v>
      </c>
    </row>
    <row r="172" spans="1:7">
      <c r="A172" s="45" t="s">
        <v>13</v>
      </c>
      <c r="B172" s="46">
        <v>62</v>
      </c>
      <c r="C172" s="45" t="s">
        <v>151</v>
      </c>
      <c r="D172" s="74">
        <f t="shared" ref="D172:F172" si="22">D171</f>
        <v>0</v>
      </c>
      <c r="E172" s="62">
        <f t="shared" si="22"/>
        <v>7134</v>
      </c>
      <c r="F172" s="62">
        <f t="shared" si="22"/>
        <v>7134</v>
      </c>
      <c r="G172" s="62">
        <v>14268</v>
      </c>
    </row>
    <row r="173" spans="1:7" ht="14.85" customHeight="1">
      <c r="A173" s="45" t="s">
        <v>13</v>
      </c>
      <c r="B173" s="86">
        <v>0.19800000000000001</v>
      </c>
      <c r="C173" s="47" t="s">
        <v>149</v>
      </c>
      <c r="D173" s="56">
        <f t="shared" ref="D173:F173" si="23">D168+D172</f>
        <v>340328</v>
      </c>
      <c r="E173" s="56">
        <f t="shared" si="23"/>
        <v>300819</v>
      </c>
      <c r="F173" s="56">
        <f t="shared" si="23"/>
        <v>322096</v>
      </c>
      <c r="G173" s="56">
        <v>428927</v>
      </c>
    </row>
    <row r="174" spans="1:7" ht="14.85" customHeight="1">
      <c r="A174" s="45" t="s">
        <v>13</v>
      </c>
      <c r="B174" s="48">
        <v>2515</v>
      </c>
      <c r="C174" s="47" t="s">
        <v>5</v>
      </c>
      <c r="D174" s="62">
        <f t="shared" ref="D174:F174" si="24">D146+D173+D162</f>
        <v>702713</v>
      </c>
      <c r="E174" s="62">
        <f t="shared" si="24"/>
        <v>708829</v>
      </c>
      <c r="F174" s="62">
        <f t="shared" si="24"/>
        <v>705851</v>
      </c>
      <c r="G174" s="62">
        <v>855251</v>
      </c>
    </row>
    <row r="175" spans="1:7" ht="9.9499999999999993" customHeight="1">
      <c r="A175" s="45"/>
      <c r="B175" s="46"/>
      <c r="C175" s="47"/>
      <c r="D175" s="64"/>
      <c r="E175" s="64"/>
      <c r="F175" s="64"/>
      <c r="G175" s="64"/>
    </row>
    <row r="176" spans="1:7" ht="28.5" customHeight="1">
      <c r="A176" s="1" t="s">
        <v>25</v>
      </c>
      <c r="B176" s="87">
        <v>3604</v>
      </c>
      <c r="C176" s="88" t="s">
        <v>7</v>
      </c>
      <c r="D176" s="51"/>
      <c r="E176" s="51"/>
      <c r="F176" s="51"/>
      <c r="G176" s="51"/>
    </row>
    <row r="177" spans="1:7" ht="27" customHeight="1">
      <c r="B177" s="89">
        <v>0.2</v>
      </c>
      <c r="C177" s="88" t="s">
        <v>153</v>
      </c>
      <c r="D177" s="51"/>
      <c r="E177" s="51"/>
      <c r="F177" s="51"/>
      <c r="G177" s="51"/>
    </row>
    <row r="178" spans="1:7" ht="27.6" customHeight="1">
      <c r="B178" s="9">
        <v>80</v>
      </c>
      <c r="C178" s="19" t="s">
        <v>154</v>
      </c>
      <c r="D178" s="51"/>
      <c r="E178" s="51"/>
      <c r="F178" s="51"/>
      <c r="G178" s="51"/>
    </row>
    <row r="179" spans="1:7" ht="14.85" customHeight="1">
      <c r="B179" s="90" t="s">
        <v>155</v>
      </c>
      <c r="C179" s="19" t="s">
        <v>156</v>
      </c>
      <c r="D179" s="66">
        <v>19800</v>
      </c>
      <c r="E179" s="66">
        <v>19800</v>
      </c>
      <c r="F179" s="66">
        <v>19800</v>
      </c>
      <c r="G179" s="91">
        <v>21000</v>
      </c>
    </row>
    <row r="180" spans="1:7" ht="14.85" customHeight="1">
      <c r="B180" s="90" t="s">
        <v>157</v>
      </c>
      <c r="C180" s="19" t="s">
        <v>158</v>
      </c>
      <c r="D180" s="66">
        <v>112200</v>
      </c>
      <c r="E180" s="66">
        <v>112200</v>
      </c>
      <c r="F180" s="66">
        <v>112200</v>
      </c>
      <c r="G180" s="91">
        <v>119000</v>
      </c>
    </row>
    <row r="181" spans="1:7" ht="28.15" customHeight="1">
      <c r="A181" s="92" t="s">
        <v>13</v>
      </c>
      <c r="B181" s="93">
        <v>80</v>
      </c>
      <c r="C181" s="94" t="s">
        <v>154</v>
      </c>
      <c r="D181" s="79">
        <f t="shared" ref="D181:F181" si="25">SUM(D179:D180)</f>
        <v>132000</v>
      </c>
      <c r="E181" s="79">
        <f t="shared" si="25"/>
        <v>132000</v>
      </c>
      <c r="F181" s="79">
        <f t="shared" si="25"/>
        <v>132000</v>
      </c>
      <c r="G181" s="95">
        <v>140000</v>
      </c>
    </row>
    <row r="182" spans="1:7" ht="10.9" customHeight="1">
      <c r="D182" s="78"/>
      <c r="E182" s="78"/>
      <c r="F182" s="78"/>
    </row>
    <row r="183" spans="1:7" ht="16.5" customHeight="1">
      <c r="B183" s="9">
        <v>81</v>
      </c>
      <c r="C183" s="19" t="s">
        <v>159</v>
      </c>
      <c r="D183" s="51"/>
      <c r="E183" s="51"/>
      <c r="F183" s="51"/>
      <c r="G183" s="51"/>
    </row>
    <row r="184" spans="1:7" ht="15" customHeight="1">
      <c r="B184" s="90" t="s">
        <v>160</v>
      </c>
      <c r="C184" s="19" t="s">
        <v>156</v>
      </c>
      <c r="D184" s="76">
        <v>29700</v>
      </c>
      <c r="E184" s="76">
        <v>29700</v>
      </c>
      <c r="F184" s="76">
        <f>29700-14850</f>
        <v>14850</v>
      </c>
      <c r="G184" s="96">
        <v>31500</v>
      </c>
    </row>
    <row r="185" spans="1:7" ht="15.75" customHeight="1">
      <c r="B185" s="90" t="s">
        <v>161</v>
      </c>
      <c r="C185" s="19" t="s">
        <v>158</v>
      </c>
      <c r="D185" s="76">
        <v>168300</v>
      </c>
      <c r="E185" s="76">
        <v>168300</v>
      </c>
      <c r="F185" s="76">
        <f>168300-84150</f>
        <v>84150</v>
      </c>
      <c r="G185" s="96">
        <v>178500</v>
      </c>
    </row>
    <row r="186" spans="1:7" ht="27.75" customHeight="1">
      <c r="A186" s="1" t="s">
        <v>13</v>
      </c>
      <c r="B186" s="9">
        <v>81</v>
      </c>
      <c r="C186" s="19" t="s">
        <v>159</v>
      </c>
      <c r="D186" s="79">
        <f t="shared" ref="D186:F186" si="26">SUM(D184:D185)</f>
        <v>198000</v>
      </c>
      <c r="E186" s="79">
        <f t="shared" si="26"/>
        <v>198000</v>
      </c>
      <c r="F186" s="79">
        <f t="shared" si="26"/>
        <v>99000</v>
      </c>
      <c r="G186" s="97">
        <v>210000</v>
      </c>
    </row>
    <row r="187" spans="1:7" ht="10.9" customHeight="1">
      <c r="D187" s="78"/>
      <c r="E187" s="78"/>
      <c r="F187" s="78"/>
      <c r="G187" s="96"/>
    </row>
    <row r="188" spans="1:7" ht="27" customHeight="1">
      <c r="B188" s="9">
        <v>82</v>
      </c>
      <c r="C188" s="19" t="s">
        <v>162</v>
      </c>
      <c r="D188" s="98"/>
      <c r="E188" s="98"/>
      <c r="F188" s="98"/>
      <c r="G188" s="51"/>
    </row>
    <row r="189" spans="1:7" ht="15.75" customHeight="1">
      <c r="B189" s="90" t="s">
        <v>163</v>
      </c>
      <c r="C189" s="19" t="s">
        <v>156</v>
      </c>
      <c r="D189" s="66">
        <v>124042</v>
      </c>
      <c r="E189" s="66">
        <v>148850</v>
      </c>
      <c r="F189" s="66">
        <v>148850</v>
      </c>
      <c r="G189" s="96">
        <v>156293</v>
      </c>
    </row>
    <row r="190" spans="1:7" ht="15.75" customHeight="1">
      <c r="B190" s="90" t="s">
        <v>164</v>
      </c>
      <c r="C190" s="19" t="s">
        <v>158</v>
      </c>
      <c r="D190" s="66">
        <v>215575</v>
      </c>
      <c r="E190" s="66">
        <v>258690</v>
      </c>
      <c r="F190" s="66">
        <v>258690</v>
      </c>
      <c r="G190" s="96">
        <v>271625</v>
      </c>
    </row>
    <row r="191" spans="1:7" ht="26.25" customHeight="1">
      <c r="A191" s="1" t="s">
        <v>13</v>
      </c>
      <c r="B191" s="9">
        <v>82</v>
      </c>
      <c r="C191" s="19" t="s">
        <v>162</v>
      </c>
      <c r="D191" s="79">
        <f t="shared" ref="D191:F191" si="27">SUM(D189:D190)</f>
        <v>339617</v>
      </c>
      <c r="E191" s="79">
        <f t="shared" si="27"/>
        <v>407540</v>
      </c>
      <c r="F191" s="79">
        <f t="shared" si="27"/>
        <v>407540</v>
      </c>
      <c r="G191" s="97">
        <v>427918</v>
      </c>
    </row>
    <row r="192" spans="1:7" ht="10.9" customHeight="1">
      <c r="D192" s="78"/>
      <c r="E192" s="78"/>
      <c r="F192" s="78"/>
      <c r="G192" s="96"/>
    </row>
    <row r="193" spans="1:7" ht="40.9" customHeight="1">
      <c r="B193" s="9">
        <v>83</v>
      </c>
      <c r="C193" s="19" t="s">
        <v>165</v>
      </c>
      <c r="D193" s="99"/>
      <c r="E193" s="99"/>
      <c r="F193" s="99"/>
      <c r="G193" s="100"/>
    </row>
    <row r="194" spans="1:7" ht="15" customHeight="1">
      <c r="B194" s="90" t="s">
        <v>166</v>
      </c>
      <c r="C194" s="19" t="s">
        <v>167</v>
      </c>
      <c r="D194" s="82">
        <v>33064</v>
      </c>
      <c r="E194" s="82">
        <v>32622</v>
      </c>
      <c r="F194" s="82">
        <v>32622</v>
      </c>
      <c r="G194" s="101">
        <v>34253</v>
      </c>
    </row>
    <row r="195" spans="1:7" ht="40.15" customHeight="1">
      <c r="A195" s="1" t="s">
        <v>13</v>
      </c>
      <c r="B195" s="9">
        <v>83</v>
      </c>
      <c r="C195" s="19" t="s">
        <v>165</v>
      </c>
      <c r="D195" s="82">
        <f t="shared" ref="D195:F195" si="28">SUM(D194)</f>
        <v>33064</v>
      </c>
      <c r="E195" s="82">
        <f t="shared" si="28"/>
        <v>32622</v>
      </c>
      <c r="F195" s="82">
        <f t="shared" si="28"/>
        <v>32622</v>
      </c>
      <c r="G195" s="101">
        <v>34253</v>
      </c>
    </row>
    <row r="196" spans="1:7">
      <c r="B196" s="102"/>
      <c r="D196" s="78"/>
      <c r="E196" s="78"/>
      <c r="F196" s="78"/>
      <c r="G196" s="96"/>
    </row>
    <row r="197" spans="1:7" ht="26.25" customHeight="1">
      <c r="B197" s="9">
        <v>84</v>
      </c>
      <c r="C197" s="19" t="s">
        <v>168</v>
      </c>
      <c r="D197" s="99"/>
      <c r="E197" s="99"/>
      <c r="F197" s="99"/>
      <c r="G197" s="100"/>
    </row>
    <row r="198" spans="1:7" ht="15" customHeight="1">
      <c r="B198" s="9" t="s">
        <v>169</v>
      </c>
      <c r="C198" s="19" t="s">
        <v>158</v>
      </c>
      <c r="D198" s="76">
        <v>49596</v>
      </c>
      <c r="E198" s="76">
        <v>48934</v>
      </c>
      <c r="F198" s="76">
        <v>48934</v>
      </c>
      <c r="G198" s="96">
        <v>51381</v>
      </c>
    </row>
    <row r="199" spans="1:7" ht="26.25" customHeight="1">
      <c r="A199" s="1" t="s">
        <v>13</v>
      </c>
      <c r="B199" s="9">
        <v>84</v>
      </c>
      <c r="C199" s="19" t="s">
        <v>168</v>
      </c>
      <c r="D199" s="79">
        <f t="shared" ref="D199:F199" si="29">SUM(D198)</f>
        <v>49596</v>
      </c>
      <c r="E199" s="79">
        <f t="shared" si="29"/>
        <v>48934</v>
      </c>
      <c r="F199" s="79">
        <f t="shared" si="29"/>
        <v>48934</v>
      </c>
      <c r="G199" s="97">
        <v>51381</v>
      </c>
    </row>
    <row r="200" spans="1:7" ht="27" customHeight="1">
      <c r="A200" s="1" t="s">
        <v>13</v>
      </c>
      <c r="B200" s="89">
        <v>0.2</v>
      </c>
      <c r="C200" s="88" t="s">
        <v>153</v>
      </c>
      <c r="D200" s="82">
        <f t="shared" ref="D200:F200" si="30">D191+D186+D199+D195+D181</f>
        <v>752277</v>
      </c>
      <c r="E200" s="82">
        <f t="shared" si="30"/>
        <v>819096</v>
      </c>
      <c r="F200" s="82">
        <f t="shared" si="30"/>
        <v>720096</v>
      </c>
      <c r="G200" s="82">
        <v>863552</v>
      </c>
    </row>
    <row r="201" spans="1:7" ht="26.65" customHeight="1">
      <c r="A201" s="1" t="s">
        <v>13</v>
      </c>
      <c r="B201" s="87">
        <v>3604</v>
      </c>
      <c r="C201" s="88" t="s">
        <v>7</v>
      </c>
      <c r="D201" s="76">
        <f t="shared" ref="D201:F201" si="31">+D200</f>
        <v>752277</v>
      </c>
      <c r="E201" s="76">
        <f t="shared" si="31"/>
        <v>819096</v>
      </c>
      <c r="F201" s="76">
        <f t="shared" si="31"/>
        <v>720096</v>
      </c>
      <c r="G201" s="76">
        <v>863552</v>
      </c>
    </row>
    <row r="202" spans="1:7" ht="13.35" customHeight="1">
      <c r="A202" s="103" t="s">
        <v>13</v>
      </c>
      <c r="B202" s="104"/>
      <c r="C202" s="105" t="s">
        <v>24</v>
      </c>
      <c r="D202" s="79">
        <f t="shared" ref="D202:F202" si="32">D174+D62+D201</f>
        <v>1586907</v>
      </c>
      <c r="E202" s="79">
        <f t="shared" si="32"/>
        <v>1592923</v>
      </c>
      <c r="F202" s="79">
        <f t="shared" si="32"/>
        <v>1490945</v>
      </c>
      <c r="G202" s="79">
        <v>1768387</v>
      </c>
    </row>
    <row r="203" spans="1:7" ht="13.35" customHeight="1">
      <c r="A203" s="106"/>
      <c r="B203" s="107"/>
      <c r="C203" s="108"/>
      <c r="D203" s="109"/>
      <c r="E203" s="109"/>
      <c r="F203" s="109"/>
      <c r="G203" s="109"/>
    </row>
    <row r="204" spans="1:7" ht="13.35" customHeight="1">
      <c r="A204" s="110"/>
      <c r="B204" s="111"/>
      <c r="C204" s="112" t="s">
        <v>170</v>
      </c>
      <c r="D204" s="76"/>
      <c r="E204" s="76"/>
      <c r="F204" s="76"/>
      <c r="G204" s="76"/>
    </row>
    <row r="205" spans="1:7" ht="13.35" customHeight="1">
      <c r="A205" s="113" t="s">
        <v>25</v>
      </c>
      <c r="B205" s="114">
        <v>4070</v>
      </c>
      <c r="C205" s="115" t="s">
        <v>171</v>
      </c>
      <c r="D205" s="76"/>
      <c r="E205" s="76"/>
      <c r="F205" s="76"/>
      <c r="G205" s="76"/>
    </row>
    <row r="206" spans="1:7" ht="13.35" customHeight="1">
      <c r="A206" s="116"/>
      <c r="B206" s="117" t="s">
        <v>172</v>
      </c>
      <c r="C206" s="118" t="s">
        <v>3</v>
      </c>
      <c r="D206" s="76"/>
      <c r="E206" s="76"/>
      <c r="F206" s="76"/>
      <c r="G206" s="76"/>
    </row>
    <row r="207" spans="1:7" ht="13.35" customHeight="1">
      <c r="A207" s="116"/>
      <c r="B207" s="119">
        <v>60</v>
      </c>
      <c r="C207" s="120" t="s">
        <v>27</v>
      </c>
      <c r="D207" s="76"/>
      <c r="E207" s="76"/>
      <c r="F207" s="76"/>
      <c r="G207" s="76"/>
    </row>
    <row r="208" spans="1:7" ht="13.35" customHeight="1">
      <c r="A208" s="116"/>
      <c r="B208" s="119" t="s">
        <v>173</v>
      </c>
      <c r="C208" s="120" t="s">
        <v>174</v>
      </c>
      <c r="D208" s="78">
        <v>0</v>
      </c>
      <c r="E208" s="78">
        <v>0</v>
      </c>
      <c r="F208" s="78">
        <v>0</v>
      </c>
      <c r="G208" s="76">
        <v>4070</v>
      </c>
    </row>
    <row r="209" spans="1:7" ht="13.35" customHeight="1">
      <c r="A209" s="113"/>
      <c r="B209" s="121" t="s">
        <v>175</v>
      </c>
      <c r="C209" s="122" t="s">
        <v>176</v>
      </c>
      <c r="D209" s="78">
        <v>0</v>
      </c>
      <c r="E209" s="78">
        <v>0</v>
      </c>
      <c r="F209" s="76">
        <v>91</v>
      </c>
      <c r="G209" s="78">
        <v>0</v>
      </c>
    </row>
    <row r="210" spans="1:7" ht="13.35" customHeight="1">
      <c r="A210" s="113"/>
      <c r="B210" s="121" t="s">
        <v>177</v>
      </c>
      <c r="C210" s="122" t="s">
        <v>178</v>
      </c>
      <c r="D210" s="78">
        <v>0</v>
      </c>
      <c r="E210" s="78">
        <v>0</v>
      </c>
      <c r="F210" s="76">
        <v>120</v>
      </c>
      <c r="G210" s="69">
        <v>0</v>
      </c>
    </row>
    <row r="211" spans="1:7" ht="13.35" customHeight="1">
      <c r="A211" s="113" t="s">
        <v>13</v>
      </c>
      <c r="B211" s="119">
        <v>60</v>
      </c>
      <c r="C211" s="120" t="s">
        <v>27</v>
      </c>
      <c r="D211" s="123">
        <f>SUM(D208:D210)</f>
        <v>0</v>
      </c>
      <c r="E211" s="123">
        <f t="shared" ref="E211:F211" si="33">SUM(E208:E210)</f>
        <v>0</v>
      </c>
      <c r="F211" s="79">
        <f t="shared" si="33"/>
        <v>211</v>
      </c>
      <c r="G211" s="79">
        <v>4070</v>
      </c>
    </row>
    <row r="212" spans="1:7" ht="13.35" customHeight="1">
      <c r="A212" s="113" t="s">
        <v>13</v>
      </c>
      <c r="B212" s="117" t="s">
        <v>172</v>
      </c>
      <c r="C212" s="118" t="s">
        <v>3</v>
      </c>
      <c r="D212" s="123">
        <f>D211</f>
        <v>0</v>
      </c>
      <c r="E212" s="123">
        <f t="shared" ref="E212:F214" si="34">E211</f>
        <v>0</v>
      </c>
      <c r="F212" s="79">
        <f t="shared" si="34"/>
        <v>211</v>
      </c>
      <c r="G212" s="79">
        <v>4070</v>
      </c>
    </row>
    <row r="213" spans="1:7" ht="13.35" customHeight="1">
      <c r="A213" s="113" t="s">
        <v>13</v>
      </c>
      <c r="B213" s="114">
        <v>4070</v>
      </c>
      <c r="C213" s="115" t="s">
        <v>171</v>
      </c>
      <c r="D213" s="123">
        <f>D212</f>
        <v>0</v>
      </c>
      <c r="E213" s="123">
        <f t="shared" si="34"/>
        <v>0</v>
      </c>
      <c r="F213" s="79">
        <f t="shared" si="34"/>
        <v>211</v>
      </c>
      <c r="G213" s="79">
        <v>4070</v>
      </c>
    </row>
    <row r="214" spans="1:7" ht="13.35" customHeight="1">
      <c r="A214" s="124" t="s">
        <v>13</v>
      </c>
      <c r="B214" s="125"/>
      <c r="C214" s="126" t="s">
        <v>170</v>
      </c>
      <c r="D214" s="123">
        <f>D213</f>
        <v>0</v>
      </c>
      <c r="E214" s="123">
        <f t="shared" si="34"/>
        <v>0</v>
      </c>
      <c r="F214" s="79">
        <f t="shared" si="34"/>
        <v>211</v>
      </c>
      <c r="G214" s="79">
        <v>4070</v>
      </c>
    </row>
    <row r="215" spans="1:7">
      <c r="A215" s="127" t="s">
        <v>13</v>
      </c>
      <c r="B215" s="128"/>
      <c r="C215" s="129" t="s">
        <v>14</v>
      </c>
      <c r="D215" s="62">
        <f>D202+D214</f>
        <v>1586907</v>
      </c>
      <c r="E215" s="62">
        <f t="shared" ref="E215:F215" si="35">E202+E214</f>
        <v>1592923</v>
      </c>
      <c r="F215" s="62">
        <f t="shared" si="35"/>
        <v>1491156</v>
      </c>
      <c r="G215" s="62">
        <v>1772457</v>
      </c>
    </row>
    <row r="216" spans="1:7">
      <c r="A216" s="16"/>
      <c r="B216" s="130"/>
      <c r="C216" s="118"/>
      <c r="D216" s="56"/>
      <c r="E216" s="56"/>
      <c r="F216" s="56"/>
      <c r="G216" s="56"/>
    </row>
    <row r="217" spans="1:7" s="145" customFormat="1" ht="13.5">
      <c r="A217" s="130"/>
      <c r="B217" s="130"/>
      <c r="C217" s="118"/>
      <c r="D217" s="131"/>
      <c r="E217" s="131"/>
      <c r="F217" s="131"/>
      <c r="G217" s="132"/>
    </row>
    <row r="218" spans="1:7">
      <c r="A218" s="16"/>
      <c r="B218" s="130"/>
      <c r="C218" s="118"/>
      <c r="D218" s="133"/>
      <c r="E218" s="133"/>
      <c r="F218" s="133"/>
      <c r="G218" s="134"/>
    </row>
    <row r="219" spans="1:7" ht="42.6" customHeight="1">
      <c r="A219" s="16"/>
      <c r="B219" s="16"/>
      <c r="C219" s="45"/>
      <c r="D219" s="56"/>
      <c r="E219" s="57"/>
      <c r="F219" s="57"/>
      <c r="G219" s="57"/>
    </row>
    <row r="220" spans="1:7">
      <c r="A220" s="16"/>
      <c r="B220" s="130"/>
      <c r="C220" s="118"/>
      <c r="D220" s="56"/>
      <c r="E220" s="56"/>
      <c r="F220" s="56"/>
      <c r="G220" s="135"/>
    </row>
    <row r="221" spans="1:7">
      <c r="A221" s="16"/>
      <c r="B221" s="130"/>
      <c r="C221" s="118"/>
      <c r="D221" s="133"/>
      <c r="E221" s="133"/>
      <c r="F221" s="133"/>
      <c r="G221" s="134"/>
    </row>
    <row r="222" spans="1:7">
      <c r="A222" s="16"/>
      <c r="B222" s="130"/>
      <c r="C222" s="118"/>
      <c r="D222" s="56"/>
      <c r="E222" s="56"/>
      <c r="F222" s="56"/>
      <c r="G222" s="135"/>
    </row>
    <row r="223" spans="1:7">
      <c r="A223" s="16"/>
      <c r="B223" s="130"/>
      <c r="C223" s="118"/>
      <c r="D223" s="56"/>
      <c r="E223" s="56"/>
      <c r="F223" s="56"/>
      <c r="G223" s="135"/>
    </row>
    <row r="224" spans="1:7">
      <c r="A224" s="16"/>
      <c r="B224" s="130"/>
      <c r="C224" s="118"/>
      <c r="D224" s="56"/>
      <c r="E224" s="56"/>
      <c r="F224" s="56"/>
      <c r="G224" s="135"/>
    </row>
    <row r="225" spans="1:7">
      <c r="A225" s="16"/>
      <c r="B225" s="130"/>
      <c r="C225" s="118"/>
      <c r="D225" s="56"/>
      <c r="E225" s="56"/>
      <c r="F225" s="56"/>
      <c r="G225" s="56"/>
    </row>
    <row r="226" spans="1:7">
      <c r="D226" s="136"/>
      <c r="E226" s="136"/>
      <c r="F226" s="136"/>
    </row>
    <row r="227" spans="1:7">
      <c r="C227" s="46"/>
      <c r="D227" s="11"/>
      <c r="E227" s="64"/>
      <c r="F227" s="11"/>
    </row>
    <row r="228" spans="1:7" ht="12" customHeight="1">
      <c r="C228" s="46"/>
      <c r="D228" s="11"/>
      <c r="E228" s="64"/>
      <c r="F228" s="11"/>
    </row>
    <row r="229" spans="1:7" s="145" customFormat="1">
      <c r="A229" s="137"/>
      <c r="B229" s="87"/>
      <c r="C229" s="48"/>
      <c r="D229" s="21"/>
      <c r="E229" s="138"/>
      <c r="F229" s="21"/>
      <c r="G229" s="4"/>
    </row>
    <row r="230" spans="1:7">
      <c r="C230" s="46"/>
      <c r="D230" s="11"/>
      <c r="E230" s="64"/>
      <c r="F230" s="11"/>
    </row>
    <row r="231" spans="1:7">
      <c r="C231" s="46"/>
      <c r="D231" s="11"/>
      <c r="E231" s="11"/>
      <c r="F231" s="11"/>
    </row>
    <row r="232" spans="1:7">
      <c r="C232" s="46"/>
      <c r="D232" s="11"/>
      <c r="E232" s="64"/>
      <c r="F232" s="11"/>
    </row>
    <row r="233" spans="1:7">
      <c r="C233" s="46"/>
      <c r="D233" s="11"/>
      <c r="E233" s="64"/>
      <c r="F233" s="11"/>
    </row>
    <row r="234" spans="1:7">
      <c r="C234" s="46"/>
      <c r="D234" s="11"/>
      <c r="E234" s="64"/>
      <c r="F234" s="11"/>
    </row>
    <row r="235" spans="1:7">
      <c r="C235" s="46"/>
      <c r="D235" s="11"/>
      <c r="E235" s="64"/>
      <c r="F235" s="11"/>
    </row>
    <row r="236" spans="1:7">
      <c r="C236" s="46"/>
      <c r="D236" s="11"/>
      <c r="E236" s="11"/>
      <c r="F236" s="11"/>
    </row>
    <row r="237" spans="1:7">
      <c r="C237" s="46"/>
      <c r="D237" s="11"/>
      <c r="E237" s="11"/>
      <c r="F237" s="11"/>
    </row>
    <row r="238" spans="1:7">
      <c r="D238" s="11"/>
      <c r="E238" s="64"/>
      <c r="F238" s="11"/>
    </row>
    <row r="239" spans="1:7">
      <c r="E239" s="51"/>
    </row>
    <row r="241" spans="4:7">
      <c r="D241" s="139"/>
      <c r="E241" s="139"/>
      <c r="F241" s="139"/>
      <c r="G241" s="76"/>
    </row>
  </sheetData>
  <autoFilter ref="A17:G224"/>
  <mergeCells count="3">
    <mergeCell ref="E6:G6"/>
    <mergeCell ref="E7:G7"/>
    <mergeCell ref="A9:G9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37" fitToHeight="14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dem43</vt:lpstr>
      <vt:lpstr>'dem43'!compen</vt:lpstr>
      <vt:lpstr>'dem43'!election</vt:lpstr>
      <vt:lpstr>'dem43'!ordp</vt:lpstr>
      <vt:lpstr>'dem43'!Print_Area</vt:lpstr>
      <vt:lpstr>'dem43'!Print_Titles</vt:lpstr>
      <vt:lpstr>'dem43'!revise</vt:lpstr>
      <vt:lpstr>'dem43'!summary</vt:lpstr>
      <vt:lpstr>'dem43'!Voted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JA1</dc:creator>
  <cp:lastModifiedBy>Budget JA1</cp:lastModifiedBy>
  <dcterms:created xsi:type="dcterms:W3CDTF">2024-08-12T06:08:10Z</dcterms:created>
  <dcterms:modified xsi:type="dcterms:W3CDTF">2024-08-12T06:24:25Z</dcterms:modified>
</cp:coreProperties>
</file>