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5600" windowHeight="11010" tabRatio="604"/>
  </bookViews>
  <sheets>
    <sheet name="dem47" sheetId="4" r:id="rId1"/>
  </sheets>
  <definedNames>
    <definedName name="_xlnm._FilterDatabase" localSheetId="0" hidden="1">'dem47'!$A$17:$G$220</definedName>
    <definedName name="educap" localSheetId="0">'dem47'!#REF!</definedName>
    <definedName name="educationrevenue" localSheetId="0">'dem47'!$C$11:$F$11</definedName>
    <definedName name="_xlnm.Print_Area" localSheetId="0">'dem47'!$A$1:$G$220</definedName>
    <definedName name="_xlnm.Print_Titles" localSheetId="0">'dem47'!$14:$17</definedName>
    <definedName name="summary" localSheetId="0">'dem47'!$D$228:$F$228</definedName>
    <definedName name="Z_239EE218_578E_4317_BEED_14D5D7089E27_.wvu.Cols" localSheetId="0" hidden="1">'dem47'!#REF!</definedName>
    <definedName name="Z_239EE218_578E_4317_BEED_14D5D7089E27_.wvu.FilterData" localSheetId="0" hidden="1">'dem47'!$A$1:$G$233</definedName>
    <definedName name="Z_239EE218_578E_4317_BEED_14D5D7089E27_.wvu.PrintArea" localSheetId="0" hidden="1">'dem47'!$A$1:$G$227</definedName>
    <definedName name="Z_239EE218_578E_4317_BEED_14D5D7089E27_.wvu.PrintTitles" localSheetId="0" hidden="1">'dem47'!$14:$17</definedName>
    <definedName name="Z_302A3EA3_AE96_11D5_A646_0050BA3D7AFD_.wvu.Cols" localSheetId="0" hidden="1">'dem47'!#REF!</definedName>
    <definedName name="Z_302A3EA3_AE96_11D5_A646_0050BA3D7AFD_.wvu.FilterData" localSheetId="0" hidden="1">'dem47'!$A$1:$G$233</definedName>
    <definedName name="Z_302A3EA3_AE96_11D5_A646_0050BA3D7AFD_.wvu.PrintArea" localSheetId="0" hidden="1">'dem47'!$A$1:$G$227</definedName>
    <definedName name="Z_302A3EA3_AE96_11D5_A646_0050BA3D7AFD_.wvu.PrintTitles" localSheetId="0" hidden="1">'dem47'!$14:$17</definedName>
    <definedName name="Z_36DBA021_0ECB_11D4_8064_004005726899_.wvu.Cols" localSheetId="0" hidden="1">'dem47'!#REF!</definedName>
    <definedName name="Z_36DBA021_0ECB_11D4_8064_004005726899_.wvu.FilterData" localSheetId="0" hidden="1">'dem47'!$C$18:$C$216</definedName>
    <definedName name="Z_36DBA021_0ECB_11D4_8064_004005726899_.wvu.PrintArea" localSheetId="0" hidden="1">'dem47'!$A$1:$G$218</definedName>
    <definedName name="Z_36DBA021_0ECB_11D4_8064_004005726899_.wvu.PrintTitles" localSheetId="0" hidden="1">'dem47'!$14:$17</definedName>
    <definedName name="Z_93EBE921_AE91_11D5_8685_004005726899_.wvu.Cols" localSheetId="0" hidden="1">'dem47'!#REF!</definedName>
    <definedName name="Z_93EBE921_AE91_11D5_8685_004005726899_.wvu.FilterData" localSheetId="0" hidden="1">'dem47'!$C$18:$C$216</definedName>
    <definedName name="Z_93EBE921_AE91_11D5_8685_004005726899_.wvu.PrintArea" localSheetId="0" hidden="1">'dem47'!$A$1:$G$218</definedName>
    <definedName name="Z_93EBE921_AE91_11D5_8685_004005726899_.wvu.PrintTitles" localSheetId="0" hidden="1">'dem47'!$14:$17</definedName>
    <definedName name="Z_94DA79C1_0FDE_11D5_9579_000021DAEEA2_.wvu.Cols" localSheetId="0" hidden="1">'dem47'!#REF!</definedName>
    <definedName name="Z_94DA79C1_0FDE_11D5_9579_000021DAEEA2_.wvu.FilterData" localSheetId="0" hidden="1">'dem47'!$C$18:$C$216</definedName>
    <definedName name="Z_94DA79C1_0FDE_11D5_9579_000021DAEEA2_.wvu.PrintArea" localSheetId="0" hidden="1">'dem47'!$A$1:$G$218</definedName>
    <definedName name="Z_94DA79C1_0FDE_11D5_9579_000021DAEEA2_.wvu.PrintTitles" localSheetId="0" hidden="1">'dem47'!$14:$17</definedName>
    <definedName name="Z_B4CB0997_161F_11D5_8064_004005726899_.wvu.FilterData" localSheetId="0" hidden="1">'dem47'!$C$18:$C$216</definedName>
    <definedName name="Z_C868F8C3_16D7_11D5_A68D_81D6213F5331_.wvu.Cols" localSheetId="0" hidden="1">'dem47'!#REF!</definedName>
    <definedName name="Z_C868F8C3_16D7_11D5_A68D_81D6213F5331_.wvu.FilterData" localSheetId="0" hidden="1">'dem47'!$C$18:$C$216</definedName>
    <definedName name="Z_C868F8C3_16D7_11D5_A68D_81D6213F5331_.wvu.PrintArea" localSheetId="0" hidden="1">'dem47'!$A$1:$G$218</definedName>
    <definedName name="Z_C868F8C3_16D7_11D5_A68D_81D6213F5331_.wvu.PrintTitles" localSheetId="0" hidden="1">'dem47'!$14:$17</definedName>
    <definedName name="Z_E5DF37BD_125C_11D5_8DC4_D0F5D88B3549_.wvu.Cols" localSheetId="0" hidden="1">'dem47'!#REF!</definedName>
    <definedName name="Z_E5DF37BD_125C_11D5_8DC4_D0F5D88B3549_.wvu.FilterData" localSheetId="0" hidden="1">'dem47'!$C$18:$C$216</definedName>
    <definedName name="Z_E5DF37BD_125C_11D5_8DC4_D0F5D88B3549_.wvu.PrintArea" localSheetId="0" hidden="1">'dem47'!$A$1:$G$218</definedName>
    <definedName name="Z_E5DF37BD_125C_11D5_8DC4_D0F5D88B3549_.wvu.PrintTitles" localSheetId="0" hidden="1">'dem47'!$14:$17</definedName>
    <definedName name="Z_F8ADACC1_164E_11D6_B603_000021DAEEA2_.wvu.Cols" localSheetId="0" hidden="1">'dem47'!#REF!</definedName>
    <definedName name="Z_F8ADACC1_164E_11D6_B603_000021DAEEA2_.wvu.FilterData" localSheetId="0" hidden="1">'dem47'!$C$18:$C$216</definedName>
    <definedName name="Z_F8ADACC1_164E_11D6_B603_000021DAEEA2_.wvu.PrintArea" localSheetId="0" hidden="1">'dem47'!$A$1:$G$227</definedName>
    <definedName name="Z_F8ADACC1_164E_11D6_B603_000021DAEEA2_.wvu.PrintTitles" localSheetId="0" hidden="1">'dem47'!$14:$17</definedName>
  </definedNames>
  <calcPr calcId="124519"/>
</workbook>
</file>

<file path=xl/calcChain.xml><?xml version="1.0" encoding="utf-8"?>
<calcChain xmlns="http://schemas.openxmlformats.org/spreadsheetml/2006/main">
  <c r="E205" i="4"/>
  <c r="F205"/>
  <c r="D205"/>
  <c r="E209"/>
  <c r="F209"/>
  <c r="D209"/>
  <c r="F177"/>
  <c r="E177"/>
  <c r="D177"/>
  <c r="E140"/>
  <c r="F140"/>
  <c r="D140"/>
  <c r="E144"/>
  <c r="F144"/>
  <c r="D144"/>
  <c r="F64"/>
  <c r="E64"/>
  <c r="D64"/>
  <c r="F167" l="1"/>
  <c r="E167"/>
  <c r="D167"/>
  <c r="F163"/>
  <c r="E163"/>
  <c r="D163"/>
  <c r="F187"/>
  <c r="E187"/>
  <c r="D187"/>
  <c r="E70"/>
  <c r="E71" s="1"/>
  <c r="F70"/>
  <c r="F71" s="1"/>
  <c r="D70"/>
  <c r="D71" s="1"/>
  <c r="E77"/>
  <c r="E78" s="1"/>
  <c r="E79" s="1"/>
  <c r="F77"/>
  <c r="F78" s="1"/>
  <c r="F79" s="1"/>
  <c r="D77"/>
  <c r="D78" s="1"/>
  <c r="D79" s="1"/>
  <c r="E46" l="1"/>
  <c r="D46"/>
  <c r="F43"/>
  <c r="F42"/>
  <c r="F41"/>
  <c r="F38"/>
  <c r="D101"/>
  <c r="D113"/>
  <c r="D109"/>
  <c r="D119"/>
  <c r="D108"/>
  <c r="D97"/>
  <c r="E173"/>
  <c r="E178" s="1"/>
  <c r="F173"/>
  <c r="F178" s="1"/>
  <c r="D173"/>
  <c r="D178" s="1"/>
  <c r="E60" l="1"/>
  <c r="F60"/>
  <c r="D60"/>
  <c r="F213"/>
  <c r="E213"/>
  <c r="D213"/>
  <c r="F201"/>
  <c r="E201"/>
  <c r="D201"/>
  <c r="F197"/>
  <c r="E197"/>
  <c r="D197"/>
  <c r="F192"/>
  <c r="E192"/>
  <c r="D192"/>
  <c r="F183"/>
  <c r="E183"/>
  <c r="D183"/>
  <c r="F159"/>
  <c r="E159"/>
  <c r="D159"/>
  <c r="F155"/>
  <c r="E155"/>
  <c r="D155"/>
  <c r="F149"/>
  <c r="F150" s="1"/>
  <c r="E149"/>
  <c r="E150" s="1"/>
  <c r="D149"/>
  <c r="D150" s="1"/>
  <c r="F127"/>
  <c r="E127"/>
  <c r="D127"/>
  <c r="F116"/>
  <c r="E116"/>
  <c r="D116"/>
  <c r="F105"/>
  <c r="E105"/>
  <c r="D105"/>
  <c r="F94"/>
  <c r="E94"/>
  <c r="D94"/>
  <c r="F56"/>
  <c r="E56"/>
  <c r="D56"/>
  <c r="F51"/>
  <c r="E51"/>
  <c r="D51"/>
  <c r="F46"/>
  <c r="F31"/>
  <c r="F32" s="1"/>
  <c r="F33" s="1"/>
  <c r="E31"/>
  <c r="E32" s="1"/>
  <c r="E33" s="1"/>
  <c r="D31"/>
  <c r="D32" s="1"/>
  <c r="D33" s="1"/>
  <c r="D65" l="1"/>
  <c r="D80" s="1"/>
  <c r="F65"/>
  <c r="F80" s="1"/>
  <c r="E65"/>
  <c r="E80" s="1"/>
  <c r="E168"/>
  <c r="D168"/>
  <c r="F168"/>
  <c r="D188"/>
  <c r="F188"/>
  <c r="E188"/>
  <c r="D128"/>
  <c r="D129" s="1"/>
  <c r="D130" s="1"/>
  <c r="E128"/>
  <c r="E129" s="1"/>
  <c r="E130" s="1"/>
  <c r="F128"/>
  <c r="F129" s="1"/>
  <c r="F130" s="1"/>
  <c r="E214" l="1"/>
  <c r="E215" s="1"/>
  <c r="E216" s="1"/>
  <c r="E217" s="1"/>
  <c r="F214"/>
  <c r="F215" s="1"/>
  <c r="F216" s="1"/>
  <c r="F217" s="1"/>
  <c r="D131"/>
  <c r="D214"/>
  <c r="D215" s="1"/>
  <c r="D216" s="1"/>
  <c r="D217" s="1"/>
  <c r="E131"/>
  <c r="F131"/>
  <c r="F218" l="1"/>
  <c r="E218"/>
  <c r="D218"/>
  <c r="E11" l="1"/>
  <c r="D11" l="1"/>
  <c r="F11" l="1"/>
</calcChain>
</file>

<file path=xl/sharedStrings.xml><?xml version="1.0" encoding="utf-8"?>
<sst xmlns="http://schemas.openxmlformats.org/spreadsheetml/2006/main" count="330" uniqueCount="179">
  <si>
    <t>(a) Education, Sports, Art &amp; Culture</t>
  </si>
  <si>
    <t>Voted</t>
  </si>
  <si>
    <t>Major /Sub-Major/Minor/Sub/Detailed Heads</t>
  </si>
  <si>
    <t>Total</t>
  </si>
  <si>
    <t>REVENUE SECTION</t>
  </si>
  <si>
    <t>M.H.</t>
  </si>
  <si>
    <t>Office Expenses</t>
  </si>
  <si>
    <t>Salaries</t>
  </si>
  <si>
    <t>60.00.01</t>
  </si>
  <si>
    <t>60.00.11</t>
  </si>
  <si>
    <t>60.00.13</t>
  </si>
  <si>
    <t>CAPITAL SECTION</t>
  </si>
  <si>
    <t>Wages</t>
  </si>
  <si>
    <t>II. Details of the estimates and the heads under which this grant will be accounted for:</t>
  </si>
  <si>
    <t>A - General Services (d) Administrative Services</t>
  </si>
  <si>
    <t>B - Capital Account of General Services</t>
  </si>
  <si>
    <t>Revenue</t>
  </si>
  <si>
    <t>Capital</t>
  </si>
  <si>
    <t>(In Thousands of Rupees)</t>
  </si>
  <si>
    <t>Other Administrative Services</t>
  </si>
  <si>
    <t>Training</t>
  </si>
  <si>
    <t>State Institute of Capacity Building, Karfectar</t>
  </si>
  <si>
    <t>45.00.31</t>
  </si>
  <si>
    <t>Skill Development</t>
  </si>
  <si>
    <t>DEMAND NO. 47</t>
  </si>
  <si>
    <t>Labour and Employment</t>
  </si>
  <si>
    <t>Industrial Training Institutes</t>
  </si>
  <si>
    <t>60.00.02</t>
  </si>
  <si>
    <t>60.00.21</t>
  </si>
  <si>
    <t>60.00.34</t>
  </si>
  <si>
    <t>Industrial Training Institute, Namchi</t>
  </si>
  <si>
    <t>61.00.01</t>
  </si>
  <si>
    <t>61.00.02</t>
  </si>
  <si>
    <t>Industrial Training Institute, Gyalshing</t>
  </si>
  <si>
    <t>62.00.01</t>
  </si>
  <si>
    <t>62.00.02</t>
  </si>
  <si>
    <t>62.00.13</t>
  </si>
  <si>
    <t>Capital Outlay on Public Works</t>
  </si>
  <si>
    <t>Office Buildings</t>
  </si>
  <si>
    <t>Construction</t>
  </si>
  <si>
    <t>65.00.53</t>
  </si>
  <si>
    <t>Major Works (Central Share)</t>
  </si>
  <si>
    <t>61.00.34</t>
  </si>
  <si>
    <t>62.00.34</t>
  </si>
  <si>
    <t>61.00.13</t>
  </si>
  <si>
    <t>Direction and Administration</t>
  </si>
  <si>
    <t>Head Office Establishment</t>
  </si>
  <si>
    <t>64.44.01</t>
  </si>
  <si>
    <t>64.44.11</t>
  </si>
  <si>
    <t>64.44.13</t>
  </si>
  <si>
    <t>48.00.11</t>
  </si>
  <si>
    <t>48.00.13</t>
  </si>
  <si>
    <t>61.00.11</t>
  </si>
  <si>
    <t>62.00.11</t>
  </si>
  <si>
    <t>62.00.21</t>
  </si>
  <si>
    <t>61.00.21</t>
  </si>
  <si>
    <t>Industrial Training Institute, Kewzing</t>
  </si>
  <si>
    <t>63.00.13</t>
  </si>
  <si>
    <t>29.00.84</t>
  </si>
  <si>
    <t>65.00.54</t>
  </si>
  <si>
    <t>Major Works (State Share)</t>
  </si>
  <si>
    <t>66.00.54</t>
  </si>
  <si>
    <t>29.00.88</t>
  </si>
  <si>
    <t>29.00.89</t>
  </si>
  <si>
    <t>Establishment of Model Career Centres (MCCs) at Dentam Bazar, Jorethang and Gangtok, State Institute of Capacity Building under  National Career Service Project (Mission Mode Project for Employment Exchanges) (Central Share)</t>
  </si>
  <si>
    <t>Deen Dayal Upadhaya Gramin Kaushal Yojna  (DDU GKY) (Central Share)</t>
  </si>
  <si>
    <t xml:space="preserve">Construction of 3 Hostels and 3 boundary walls </t>
  </si>
  <si>
    <t>64.44.02</t>
  </si>
  <si>
    <t>Industrial Training Institute, Rangpo</t>
  </si>
  <si>
    <t>63.00.01</t>
  </si>
  <si>
    <t>29.00.93</t>
  </si>
  <si>
    <t>Skills Strengthening for Industrial Value Enhancement (STRIVE)</t>
  </si>
  <si>
    <t>29.00.94</t>
  </si>
  <si>
    <t>29.00.95</t>
  </si>
  <si>
    <t>Deen Dayal Upadhaya Gramin Kaushal Yojna  (DDU GKY) State Share</t>
  </si>
  <si>
    <t>29.00.96</t>
  </si>
  <si>
    <t>Skill Development and Entrepreneurship</t>
  </si>
  <si>
    <t>29.00.98</t>
  </si>
  <si>
    <t>Actuals</t>
  </si>
  <si>
    <t>Budget 
Estimate</t>
  </si>
  <si>
    <t>Revised 
Estimate</t>
  </si>
  <si>
    <t xml:space="preserve">                                   </t>
  </si>
  <si>
    <t>SKILL DEVELOPMENT</t>
  </si>
  <si>
    <t>Skill Acquisition and Knowledge Awareness for Livelihood Promotion (SANKALP) Central Share</t>
  </si>
  <si>
    <t>National Apprenticeship promotion Scheme (NAPS) Central Share</t>
  </si>
  <si>
    <t>Skill Acquisition and Knowledge Awareness for Livelihood Promotion (SANKALP) State Share</t>
  </si>
  <si>
    <t>Pradhan Mantri Kaushal Vikas Yojna (PMKVY) (Central Share)</t>
  </si>
  <si>
    <t>64.00.96</t>
  </si>
  <si>
    <t>Land Compensation</t>
  </si>
  <si>
    <t>Various Construction Works</t>
  </si>
  <si>
    <t>70.00.54</t>
  </si>
  <si>
    <t>2022-23</t>
  </si>
  <si>
    <t>63.00.34</t>
  </si>
  <si>
    <t>63.00.21</t>
  </si>
  <si>
    <t>Construction of ITI at Aritar, Gangtok District Sikkim</t>
  </si>
  <si>
    <t>Construction of ITI at Chumbung, Gyalshing District Sikkim</t>
  </si>
  <si>
    <t xml:space="preserve">Construction of  ITI at Kewzing, Namchi District  Sikkim </t>
  </si>
  <si>
    <t>Boundry fencing at Government Livelihood School, Tanak Tarku</t>
  </si>
  <si>
    <t>73.00.53</t>
  </si>
  <si>
    <t>Major Works</t>
  </si>
  <si>
    <t>2023-24</t>
  </si>
  <si>
    <t>63.00.02</t>
  </si>
  <si>
    <t>64.44.06</t>
  </si>
  <si>
    <t>64.44.07</t>
  </si>
  <si>
    <t>64.44.08</t>
  </si>
  <si>
    <t>Medical Treatment</t>
  </si>
  <si>
    <t>Allowances</t>
  </si>
  <si>
    <t>Leave Travel Concession</t>
  </si>
  <si>
    <t>Domestic Travel Expenses</t>
  </si>
  <si>
    <t>64.44.12</t>
  </si>
  <si>
    <t>Foreign Travel Expenses</t>
  </si>
  <si>
    <t>60.00.06</t>
  </si>
  <si>
    <t>60.00.07</t>
  </si>
  <si>
    <t>Materials and Supplies</t>
  </si>
  <si>
    <t>Scholarships</t>
  </si>
  <si>
    <t>61.00.06</t>
  </si>
  <si>
    <t>61.00.07</t>
  </si>
  <si>
    <t>62.00.06</t>
  </si>
  <si>
    <t>62.00.07</t>
  </si>
  <si>
    <t>63.00.06</t>
  </si>
  <si>
    <t>63.00.07</t>
  </si>
  <si>
    <t>Grants in Aid General</t>
  </si>
  <si>
    <t>45.00.36</t>
  </si>
  <si>
    <t>Grant in Aid Salaries</t>
  </si>
  <si>
    <t>Buildings and Structures</t>
  </si>
  <si>
    <t>Namchi District</t>
  </si>
  <si>
    <t>48.60.72</t>
  </si>
  <si>
    <t>Soreng District</t>
  </si>
  <si>
    <t>Construction of  ITI at Kewzing, (State Share)</t>
  </si>
  <si>
    <t>Construction of ITI at Chumbung</t>
  </si>
  <si>
    <t>50.60.72</t>
  </si>
  <si>
    <t>Rain Water Harvesting at Melli Dara- Livelihood School</t>
  </si>
  <si>
    <t>48.61.72</t>
  </si>
  <si>
    <t>Head Offiec Establishment</t>
  </si>
  <si>
    <t>Nyuikti Kendra</t>
  </si>
  <si>
    <t>Furniture and Fixtures</t>
  </si>
  <si>
    <t>Other Capital Expenditure</t>
  </si>
  <si>
    <t>63.00.49</t>
  </si>
  <si>
    <t>Other Revenue Expenditure</t>
  </si>
  <si>
    <t>Directorate of Craftsmanship  Training &amp; Employment</t>
  </si>
  <si>
    <t>44.60.60</t>
  </si>
  <si>
    <t>44.60.74</t>
  </si>
  <si>
    <t>I. Estimate of the amount required in the year ending 31st March, 2025 to defray the charges in respect of Skill Development</t>
  </si>
  <si>
    <t>2024-25</t>
  </si>
  <si>
    <t xml:space="preserve">Rural Self Employment Training Institute </t>
  </si>
  <si>
    <t>51.00.80</t>
  </si>
  <si>
    <t>Rural Self Employment Training Institute - NRLM (Central Share)</t>
  </si>
  <si>
    <t>Pakyong District</t>
  </si>
  <si>
    <t>49.60.72</t>
  </si>
  <si>
    <t>Construction of ITI at Chumbung under Strengthening of Infrastructure for Institutional Training (Central Share)</t>
  </si>
  <si>
    <t>50.61.72</t>
  </si>
  <si>
    <t>72.00.54</t>
  </si>
  <si>
    <t>Rec</t>
  </si>
  <si>
    <t>Labour and Employment,03.911- Deduct recoveries of over payments</t>
  </si>
  <si>
    <t>Deen Dayal Upadhaya Gramin Kaushal Yojna  (DDU GKY) Central Share</t>
  </si>
  <si>
    <t>Tribal Area Sub-plan</t>
  </si>
  <si>
    <t>29.00.90</t>
  </si>
  <si>
    <t>Sikkim INSPIRES (Central Share)</t>
  </si>
  <si>
    <t>00.800</t>
  </si>
  <si>
    <t>Other Expenditure</t>
  </si>
  <si>
    <t>Schemes funded from Nirbhaya Fund</t>
  </si>
  <si>
    <t>Sabal Nari (Central Share)</t>
  </si>
  <si>
    <t>62.50.49</t>
  </si>
  <si>
    <t>Construction of  ITI at Kewzing (Central Share)</t>
  </si>
  <si>
    <t>48.62.72</t>
  </si>
  <si>
    <t>48.63.72</t>
  </si>
  <si>
    <t>Construction of 3 Hostels and 3 boundary walls (Central Share)</t>
  </si>
  <si>
    <t>Vibrant Village Programme (Central Share)</t>
  </si>
  <si>
    <t>Sikkim INSPIRES (Integrated Service Provision and Innovation for Rural Economies)</t>
  </si>
  <si>
    <t>52.00.80</t>
  </si>
  <si>
    <t>44.59.51</t>
  </si>
  <si>
    <t>Motor Vehicles</t>
  </si>
  <si>
    <t>Machinery and Equipment</t>
  </si>
  <si>
    <t>Total Station with GPS</t>
  </si>
  <si>
    <t>44.58.52</t>
  </si>
  <si>
    <t>Construction of ITI at Aritar under Strengthening of Infrastructure for Institutional Training (State Share)</t>
  </si>
  <si>
    <t>49.61.72</t>
  </si>
  <si>
    <t>Construction of ITI at Aritar under Strengthening of Infrastructure for Institutional Training 
(Central Share)</t>
  </si>
  <si>
    <t>Construction of ITI at Aritar under Strengthening of Infrastructure for Institutional Training
(Central Share)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</si>
</sst>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164" formatCode="0#"/>
    <numFmt numFmtId="165" formatCode="##"/>
    <numFmt numFmtId="166" formatCode="00000#"/>
    <numFmt numFmtId="167" formatCode="00.00#"/>
    <numFmt numFmtId="168" formatCode="00.000"/>
    <numFmt numFmtId="170" formatCode="_(* #,##0_);_(* \(#,##0\);_(* &quot;-&quot;??_);_(@_)"/>
    <numFmt numFmtId="171" formatCode="0;[Red]0"/>
    <numFmt numFmtId="172" formatCode="0#.###"/>
    <numFmt numFmtId="173" formatCode="00.0#0"/>
    <numFmt numFmtId="174" formatCode="0_)"/>
  </numFmts>
  <fonts count="6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164" fontId="2" fillId="0" borderId="0"/>
  </cellStyleXfs>
  <cellXfs count="207">
    <xf numFmtId="0" fontId="0" fillId="0" borderId="0" xfId="0"/>
    <xf numFmtId="0" fontId="3" fillId="0" borderId="0" xfId="4" applyFont="1" applyFill="1" applyAlignment="1">
      <alignment vertical="top" wrapText="1"/>
    </xf>
    <xf numFmtId="0" fontId="3" fillId="0" borderId="0" xfId="4" applyFont="1" applyFill="1" applyAlignment="1">
      <alignment horizontal="right" vertical="top" wrapText="1"/>
    </xf>
    <xf numFmtId="0" fontId="3" fillId="0" borderId="0" xfId="4" applyNumberFormat="1" applyFont="1" applyFill="1" applyAlignment="1">
      <alignment horizontal="right"/>
    </xf>
    <xf numFmtId="0" fontId="3" fillId="0" borderId="0" xfId="4" applyFont="1" applyFill="1" applyBorder="1" applyAlignment="1">
      <alignment horizontal="left" vertical="top"/>
    </xf>
    <xf numFmtId="0" fontId="3" fillId="0" borderId="0" xfId="4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center" vertical="top" wrapText="1"/>
    </xf>
    <xf numFmtId="0" fontId="4" fillId="0" borderId="0" xfId="4" applyNumberFormat="1" applyFont="1" applyFill="1" applyBorder="1" applyAlignment="1" applyProtection="1">
      <alignment horizontal="center"/>
    </xf>
    <xf numFmtId="0" fontId="3" fillId="0" borderId="0" xfId="4" applyFont="1" applyFill="1" applyBorder="1"/>
    <xf numFmtId="0" fontId="4" fillId="0" borderId="0" xfId="4" applyFont="1" applyFill="1" applyBorder="1" applyAlignment="1" applyProtection="1">
      <alignment horizontal="center"/>
    </xf>
    <xf numFmtId="170" fontId="4" fillId="0" borderId="0" xfId="4" applyNumberFormat="1" applyFont="1" applyFill="1" applyBorder="1" applyAlignment="1" applyProtection="1">
      <alignment horizontal="center"/>
    </xf>
    <xf numFmtId="0" fontId="3" fillId="0" borderId="0" xfId="4" applyFont="1" applyFill="1"/>
    <xf numFmtId="0" fontId="3" fillId="0" borderId="0" xfId="4" applyFont="1" applyFill="1" applyAlignment="1">
      <alignment horizontal="left" vertical="top"/>
    </xf>
    <xf numFmtId="0" fontId="3" fillId="0" borderId="0" xfId="8" applyNumberFormat="1" applyFont="1" applyFill="1" applyAlignment="1" applyProtection="1">
      <alignment horizontal="right"/>
    </xf>
    <xf numFmtId="0" fontId="4" fillId="0" borderId="0" xfId="2" applyNumberFormat="1" applyFont="1" applyFill="1" applyBorder="1" applyAlignment="1">
      <alignment horizontal="center" vertical="top"/>
    </xf>
    <xf numFmtId="0" fontId="3" fillId="0" borderId="0" xfId="2" applyNumberFormat="1" applyFont="1" applyFill="1" applyBorder="1" applyAlignment="1" applyProtection="1">
      <alignment horizontal="left" vertical="top"/>
    </xf>
    <xf numFmtId="0" fontId="4" fillId="0" borderId="0" xfId="4" applyNumberFormat="1" applyFont="1" applyFill="1" applyAlignment="1" applyProtection="1">
      <alignment horizontal="center"/>
    </xf>
    <xf numFmtId="170" fontId="4" fillId="0" borderId="0" xfId="4" applyNumberFormat="1" applyFont="1" applyFill="1" applyAlignment="1" applyProtection="1">
      <alignment horizontal="center"/>
    </xf>
    <xf numFmtId="0" fontId="4" fillId="0" borderId="0" xfId="4" applyNumberFormat="1" applyFont="1" applyFill="1" applyAlignment="1">
      <alignment horizontal="center"/>
    </xf>
    <xf numFmtId="0" fontId="3" fillId="0" borderId="0" xfId="4" applyFont="1" applyFill="1" applyBorder="1" applyAlignment="1">
      <alignment vertical="top" wrapText="1"/>
    </xf>
    <xf numFmtId="0" fontId="3" fillId="0" borderId="0" xfId="4" applyNumberFormat="1" applyFont="1" applyFill="1" applyAlignment="1" applyProtection="1">
      <alignment horizontal="right"/>
    </xf>
    <xf numFmtId="0" fontId="3" fillId="0" borderId="0" xfId="4" applyNumberFormat="1" applyFont="1" applyFill="1"/>
    <xf numFmtId="0" fontId="3" fillId="0" borderId="0" xfId="4" applyNumberFormat="1" applyFont="1" applyFill="1" applyAlignment="1" applyProtection="1">
      <alignment horizontal="left"/>
    </xf>
    <xf numFmtId="0" fontId="3" fillId="0" borderId="0" xfId="4" applyFont="1" applyFill="1" applyAlignment="1" applyProtection="1">
      <alignment horizontal="left" vertical="top"/>
    </xf>
    <xf numFmtId="0" fontId="3" fillId="0" borderId="0" xfId="4" applyNumberFormat="1" applyFont="1" applyFill="1" applyBorder="1"/>
    <xf numFmtId="170" fontId="3" fillId="0" borderId="0" xfId="4" applyNumberFormat="1" applyFont="1" applyFill="1"/>
    <xf numFmtId="0" fontId="4" fillId="0" borderId="0" xfId="4" applyNumberFormat="1" applyFont="1" applyFill="1" applyBorder="1" applyAlignment="1" applyProtection="1">
      <alignment horizontal="right"/>
    </xf>
    <xf numFmtId="0" fontId="3" fillId="0" borderId="0" xfId="4" applyFont="1" applyFill="1" applyBorder="1" applyAlignment="1">
      <alignment horizontal="right" vertical="top"/>
    </xf>
    <xf numFmtId="0" fontId="3" fillId="0" borderId="0" xfId="4" applyFont="1" applyFill="1" applyAlignment="1"/>
    <xf numFmtId="0" fontId="3" fillId="0" borderId="0" xfId="4" applyNumberFormat="1" applyFont="1" applyFill="1" applyAlignment="1"/>
    <xf numFmtId="170" fontId="3" fillId="0" borderId="0" xfId="4" applyNumberFormat="1" applyFont="1" applyFill="1" applyAlignment="1"/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7" applyFont="1" applyFill="1" applyBorder="1" applyAlignment="1" applyProtection="1">
      <alignment horizontal="right" vertical="top" wrapText="1"/>
    </xf>
    <xf numFmtId="0" fontId="3" fillId="0" borderId="2" xfId="6" applyFont="1" applyFill="1" applyBorder="1" applyAlignment="1" applyProtection="1">
      <alignment horizontal="left"/>
    </xf>
    <xf numFmtId="0" fontId="3" fillId="0" borderId="2" xfId="6" applyNumberFormat="1" applyFont="1" applyFill="1" applyBorder="1" applyProtection="1"/>
    <xf numFmtId="0" fontId="5" fillId="0" borderId="2" xfId="6" applyNumberFormat="1" applyFont="1" applyFill="1" applyBorder="1" applyAlignment="1" applyProtection="1">
      <alignment horizontal="right"/>
    </xf>
    <xf numFmtId="0" fontId="3" fillId="0" borderId="3" xfId="7" applyFont="1" applyFill="1" applyBorder="1" applyAlignment="1" applyProtection="1">
      <alignment horizontal="left" vertical="top" wrapText="1"/>
    </xf>
    <xf numFmtId="0" fontId="3" fillId="0" borderId="3" xfId="7" applyFont="1" applyFill="1" applyBorder="1" applyAlignment="1" applyProtection="1">
      <alignment horizontal="right" vertical="top" wrapText="1"/>
    </xf>
    <xf numFmtId="0" fontId="3" fillId="0" borderId="0" xfId="7" applyFont="1" applyFill="1" applyProtection="1"/>
    <xf numFmtId="0" fontId="3" fillId="0" borderId="2" xfId="7" applyFont="1" applyFill="1" applyBorder="1" applyAlignment="1" applyProtection="1">
      <alignment horizontal="left" vertical="top" wrapText="1"/>
    </xf>
    <xf numFmtId="0" fontId="3" fillId="0" borderId="2" xfId="7" applyFont="1" applyFill="1" applyBorder="1" applyAlignment="1" applyProtection="1">
      <alignment horizontal="right" vertical="top" wrapText="1"/>
    </xf>
    <xf numFmtId="0" fontId="3" fillId="0" borderId="2" xfId="6" applyNumberFormat="1" applyFont="1" applyFill="1" applyBorder="1" applyAlignment="1" applyProtection="1">
      <alignment horizontal="right"/>
    </xf>
    <xf numFmtId="0" fontId="3" fillId="0" borderId="2" xfId="6" applyNumberFormat="1" applyFont="1" applyFill="1" applyBorder="1" applyAlignment="1" applyProtection="1">
      <alignment vertical="center" wrapText="1"/>
    </xf>
    <xf numFmtId="0" fontId="4" fillId="0" borderId="0" xfId="4" applyFont="1" applyFill="1" applyAlignment="1" applyProtection="1">
      <alignment horizontal="left" vertical="top" wrapText="1"/>
    </xf>
    <xf numFmtId="171" fontId="3" fillId="0" borderId="0" xfId="4" applyNumberFormat="1" applyFont="1" applyFill="1" applyAlignment="1" applyProtection="1">
      <alignment horizontal="left"/>
    </xf>
    <xf numFmtId="170" fontId="3" fillId="0" borderId="0" xfId="4" applyNumberFormat="1" applyFont="1" applyFill="1" applyAlignment="1" applyProtection="1">
      <alignment horizontal="center"/>
    </xf>
    <xf numFmtId="0" fontId="3" fillId="0" borderId="0" xfId="2" applyNumberFormat="1" applyFont="1" applyFill="1" applyBorder="1" applyAlignment="1">
      <alignment horizontal="left" vertical="top" wrapText="1"/>
    </xf>
    <xf numFmtId="0" fontId="4" fillId="0" borderId="0" xfId="2" applyNumberFormat="1" applyFont="1" applyFill="1" applyBorder="1" applyAlignment="1">
      <alignment horizontal="right" vertical="top" wrapText="1"/>
    </xf>
    <xf numFmtId="0" fontId="4" fillId="0" borderId="0" xfId="2" applyNumberFormat="1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3" fillId="0" borderId="0" xfId="2" applyFont="1" applyFill="1" applyAlignment="1">
      <alignment horizontal="left"/>
    </xf>
    <xf numFmtId="173" fontId="4" fillId="0" borderId="0" xfId="2" applyNumberFormat="1" applyFont="1" applyFill="1" applyAlignment="1">
      <alignment horizontal="right"/>
    </xf>
    <xf numFmtId="0" fontId="4" fillId="0" borderId="0" xfId="4" applyNumberFormat="1" applyFont="1" applyFill="1" applyBorder="1" applyAlignment="1" applyProtection="1">
      <alignment horizontal="left" vertical="top" wrapText="1"/>
    </xf>
    <xf numFmtId="0" fontId="3" fillId="0" borderId="0" xfId="2" applyFont="1" applyFill="1" applyBorder="1" applyAlignment="1">
      <alignment horizontal="right"/>
    </xf>
    <xf numFmtId="0" fontId="3" fillId="0" borderId="0" xfId="2" applyFont="1" applyFill="1" applyBorder="1" applyAlignment="1" applyProtection="1">
      <alignment horizontal="left"/>
    </xf>
    <xf numFmtId="49" fontId="4" fillId="0" borderId="0" xfId="2" applyNumberFormat="1" applyFont="1" applyFill="1" applyBorder="1" applyAlignment="1">
      <alignment horizontal="right" vertical="top" wrapText="1"/>
    </xf>
    <xf numFmtId="0" fontId="3" fillId="0" borderId="0" xfId="2" applyFont="1" applyFill="1" applyAlignment="1" applyProtection="1">
      <alignment horizontal="left"/>
    </xf>
    <xf numFmtId="0" fontId="3" fillId="0" borderId="0" xfId="1" applyNumberFormat="1" applyFont="1" applyFill="1" applyBorder="1" applyAlignment="1">
      <alignment horizontal="right" wrapText="1"/>
    </xf>
    <xf numFmtId="43" fontId="3" fillId="0" borderId="0" xfId="1" applyFont="1" applyFill="1" applyBorder="1" applyAlignment="1">
      <alignment horizontal="right" wrapText="1"/>
    </xf>
    <xf numFmtId="0" fontId="3" fillId="0" borderId="0" xfId="2" applyFont="1" applyFill="1" applyBorder="1" applyAlignment="1">
      <alignment horizontal="left"/>
    </xf>
    <xf numFmtId="0" fontId="3" fillId="0" borderId="1" xfId="1" applyNumberFormat="1" applyFont="1" applyFill="1" applyBorder="1" applyAlignment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167" fontId="4" fillId="0" borderId="0" xfId="2" applyNumberFormat="1" applyFont="1" applyFill="1" applyBorder="1" applyAlignment="1">
      <alignment horizontal="right" vertical="top" wrapText="1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1" applyNumberFormat="1" applyFont="1" applyFill="1" applyBorder="1" applyAlignment="1" applyProtection="1">
      <alignment horizontal="right" wrapText="1"/>
    </xf>
    <xf numFmtId="43" fontId="3" fillId="0" borderId="0" xfId="1" applyFont="1" applyFill="1" applyBorder="1" applyAlignment="1" applyProtection="1">
      <alignment horizontal="right" wrapText="1"/>
    </xf>
    <xf numFmtId="0" fontId="3" fillId="0" borderId="0" xfId="4" applyNumberFormat="1" applyFont="1" applyFill="1" applyBorder="1" applyAlignment="1" applyProtection="1">
      <alignment horizontal="right" wrapText="1"/>
    </xf>
    <xf numFmtId="0" fontId="3" fillId="0" borderId="0" xfId="4" applyFont="1" applyFill="1" applyBorder="1" applyAlignment="1">
      <alignment horizontal="center" vertical="top"/>
    </xf>
    <xf numFmtId="0" fontId="3" fillId="0" borderId="2" xfId="1" applyNumberFormat="1" applyFont="1" applyFill="1" applyBorder="1" applyAlignment="1" applyProtection="1">
      <alignment horizontal="right" wrapText="1"/>
    </xf>
    <xf numFmtId="43" fontId="3" fillId="0" borderId="2" xfId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Alignment="1">
      <alignment horizontal="right" vertical="top" wrapText="1"/>
    </xf>
    <xf numFmtId="0" fontId="3" fillId="0" borderId="0" xfId="2" applyNumberFormat="1" applyFont="1" applyFill="1" applyBorder="1" applyAlignment="1" applyProtection="1">
      <alignment horizontal="left" vertical="top" wrapText="1"/>
    </xf>
    <xf numFmtId="43" fontId="3" fillId="0" borderId="1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>
      <alignment horizontal="right"/>
    </xf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 applyProtection="1">
      <alignment horizontal="left"/>
    </xf>
    <xf numFmtId="0" fontId="3" fillId="0" borderId="0" xfId="4" applyFont="1" applyFill="1" applyAlignment="1">
      <alignment horizontal="left"/>
    </xf>
    <xf numFmtId="164" fontId="3" fillId="0" borderId="0" xfId="4" applyNumberFormat="1" applyFont="1" applyFill="1" applyAlignment="1">
      <alignment horizontal="right" vertical="top" wrapText="1"/>
    </xf>
    <xf numFmtId="168" fontId="4" fillId="0" borderId="0" xfId="4" applyNumberFormat="1" applyFont="1" applyFill="1" applyAlignment="1">
      <alignment horizontal="right" vertical="top" wrapText="1"/>
    </xf>
    <xf numFmtId="0" fontId="3" fillId="0" borderId="0" xfId="4" applyNumberFormat="1" applyFont="1" applyFill="1" applyBorder="1" applyAlignment="1">
      <alignment horizontal="right"/>
    </xf>
    <xf numFmtId="165" fontId="3" fillId="0" borderId="0" xfId="4" applyNumberFormat="1" applyFont="1" applyFill="1" applyAlignment="1">
      <alignment horizontal="right" vertical="top" wrapText="1"/>
    </xf>
    <xf numFmtId="0" fontId="3" fillId="0" borderId="0" xfId="4" applyFont="1" applyFill="1" applyBorder="1" applyAlignment="1">
      <alignment horizontal="left"/>
    </xf>
    <xf numFmtId="166" fontId="3" fillId="0" borderId="0" xfId="4" applyNumberFormat="1" applyFont="1" applyFill="1" applyBorder="1" applyAlignment="1">
      <alignment horizontal="right" vertical="top" wrapText="1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 wrapText="1"/>
    </xf>
    <xf numFmtId="43" fontId="3" fillId="0" borderId="0" xfId="1" applyFont="1" applyFill="1" applyAlignment="1" applyProtection="1">
      <alignment horizontal="right" wrapText="1"/>
    </xf>
    <xf numFmtId="165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>
      <alignment horizontal="right"/>
    </xf>
    <xf numFmtId="0" fontId="3" fillId="0" borderId="2" xfId="4" applyFont="1" applyFill="1" applyBorder="1" applyAlignment="1">
      <alignment horizontal="left"/>
    </xf>
    <xf numFmtId="0" fontId="3" fillId="0" borderId="2" xfId="4" applyFont="1" applyFill="1" applyBorder="1" applyAlignment="1" applyProtection="1">
      <alignment horizontal="left" vertical="top" wrapText="1"/>
    </xf>
    <xf numFmtId="168" fontId="4" fillId="0" borderId="0" xfId="4" applyNumberFormat="1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3" fillId="0" borderId="2" xfId="2" applyFont="1" applyFill="1" applyBorder="1" applyAlignment="1">
      <alignment horizontal="left"/>
    </xf>
    <xf numFmtId="0" fontId="4" fillId="0" borderId="2" xfId="2" applyFont="1" applyFill="1" applyBorder="1" applyAlignment="1">
      <alignment horizontal="right"/>
    </xf>
    <xf numFmtId="0" fontId="4" fillId="0" borderId="2" xfId="2" applyFont="1" applyFill="1" applyBorder="1" applyAlignment="1" applyProtection="1">
      <alignment horizontal="left"/>
    </xf>
    <xf numFmtId="0" fontId="3" fillId="0" borderId="1" xfId="4" applyFont="1" applyFill="1" applyBorder="1" applyAlignment="1">
      <alignment horizontal="left" vertical="top"/>
    </xf>
    <xf numFmtId="0" fontId="3" fillId="0" borderId="1" xfId="4" applyFont="1" applyFill="1" applyBorder="1" applyAlignment="1">
      <alignment horizontal="right" vertical="top" wrapText="1"/>
    </xf>
    <xf numFmtId="0" fontId="4" fillId="0" borderId="1" xfId="4" applyFont="1" applyFill="1" applyBorder="1" applyAlignment="1" applyProtection="1">
      <alignment horizontal="left" vertical="top" wrapText="1"/>
    </xf>
    <xf numFmtId="171" fontId="3" fillId="0" borderId="0" xfId="4" applyNumberFormat="1" applyFont="1" applyFill="1" applyBorder="1" applyAlignment="1" applyProtection="1">
      <alignment horizontal="right"/>
    </xf>
    <xf numFmtId="170" fontId="3" fillId="0" borderId="0" xfId="4" applyNumberFormat="1" applyFont="1" applyFill="1" applyBorder="1" applyAlignment="1" applyProtection="1">
      <alignment horizontal="right"/>
    </xf>
    <xf numFmtId="0" fontId="4" fillId="0" borderId="0" xfId="4" applyFont="1" applyFill="1" applyBorder="1" applyAlignment="1">
      <alignment horizontal="left" vertical="top" wrapText="1"/>
    </xf>
    <xf numFmtId="0" fontId="4" fillId="0" borderId="0" xfId="4" applyNumberFormat="1" applyFont="1" applyFill="1" applyAlignment="1">
      <alignment horizontal="right"/>
    </xf>
    <xf numFmtId="171" fontId="3" fillId="0" borderId="0" xfId="4" applyNumberFormat="1" applyFont="1" applyFill="1" applyAlignment="1">
      <alignment horizontal="right"/>
    </xf>
    <xf numFmtId="170" fontId="3" fillId="0" borderId="0" xfId="4" applyNumberFormat="1" applyFont="1" applyFill="1" applyAlignment="1">
      <alignment horizontal="right"/>
    </xf>
    <xf numFmtId="0" fontId="4" fillId="0" borderId="0" xfId="8" applyFont="1" applyFill="1" applyAlignment="1">
      <alignment horizontal="right" vertical="top"/>
    </xf>
    <xf numFmtId="0" fontId="4" fillId="0" borderId="0" xfId="8" applyFont="1" applyFill="1" applyAlignment="1" applyProtection="1">
      <alignment horizontal="left" vertical="top" wrapText="1"/>
    </xf>
    <xf numFmtId="0" fontId="3" fillId="0" borderId="0" xfId="2" applyNumberFormat="1" applyFont="1" applyFill="1" applyBorder="1" applyProtection="1"/>
    <xf numFmtId="164" fontId="3" fillId="0" borderId="0" xfId="8" applyNumberFormat="1" applyFont="1" applyFill="1" applyAlignment="1">
      <alignment horizontal="right" vertical="top"/>
    </xf>
    <xf numFmtId="0" fontId="3" fillId="0" borderId="0" xfId="8" applyFont="1" applyFill="1" applyAlignment="1" applyProtection="1">
      <alignment horizontal="left" vertical="top" wrapText="1"/>
    </xf>
    <xf numFmtId="0" fontId="4" fillId="0" borderId="0" xfId="2" applyFont="1" applyFill="1" applyAlignment="1" applyProtection="1">
      <alignment horizontal="left"/>
    </xf>
    <xf numFmtId="0" fontId="3" fillId="0" borderId="0" xfId="2" applyFont="1" applyFill="1" applyBorder="1" applyAlignment="1">
      <alignment horizontal="left" vertical="top"/>
    </xf>
    <xf numFmtId="0" fontId="3" fillId="0" borderId="0" xfId="2" applyFont="1" applyFill="1" applyBorder="1" applyAlignment="1">
      <alignment horizontal="right" vertical="top"/>
    </xf>
    <xf numFmtId="0" fontId="3" fillId="0" borderId="0" xfId="2" applyFont="1" applyFill="1" applyBorder="1" applyAlignment="1" applyProtection="1">
      <alignment horizontal="left" vertical="top" wrapText="1"/>
    </xf>
    <xf numFmtId="164" fontId="3" fillId="0" borderId="0" xfId="8" applyNumberFormat="1" applyFont="1" applyFill="1" applyBorder="1" applyAlignment="1">
      <alignment horizontal="right" vertical="top"/>
    </xf>
    <xf numFmtId="0" fontId="3" fillId="0" borderId="0" xfId="8" applyFont="1" applyFill="1" applyBorder="1" applyAlignment="1" applyProtection="1">
      <alignment horizontal="left" vertical="top" wrapText="1"/>
    </xf>
    <xf numFmtId="0" fontId="4" fillId="0" borderId="0" xfId="8" applyFont="1" applyFill="1" applyBorder="1" applyAlignment="1">
      <alignment horizontal="right" vertical="top"/>
    </xf>
    <xf numFmtId="0" fontId="4" fillId="0" borderId="0" xfId="8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>
      <alignment vertical="top"/>
    </xf>
    <xf numFmtId="0" fontId="4" fillId="0" borderId="0" xfId="2" applyNumberFormat="1" applyFont="1" applyFill="1" applyBorder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 wrapText="1"/>
    </xf>
    <xf numFmtId="0" fontId="3" fillId="0" borderId="0" xfId="2" applyNumberFormat="1" applyFont="1" applyFill="1" applyBorder="1" applyAlignment="1">
      <alignment vertical="top" wrapText="1"/>
    </xf>
    <xf numFmtId="172" fontId="4" fillId="0" borderId="0" xfId="2" applyNumberFormat="1" applyFont="1" applyFill="1" applyBorder="1" applyAlignment="1">
      <alignment horizontal="right" vertical="top" wrapText="1"/>
    </xf>
    <xf numFmtId="0" fontId="3" fillId="0" borderId="0" xfId="8" applyFont="1" applyFill="1"/>
    <xf numFmtId="0" fontId="3" fillId="0" borderId="2" xfId="4" applyFont="1" applyFill="1" applyBorder="1" applyAlignment="1">
      <alignment horizontal="left" vertical="top"/>
    </xf>
    <xf numFmtId="0" fontId="4" fillId="0" borderId="2" xfId="4" applyFont="1" applyFill="1" applyBorder="1" applyAlignment="1">
      <alignment horizontal="right" vertical="top" wrapText="1"/>
    </xf>
    <xf numFmtId="0" fontId="4" fillId="0" borderId="2" xfId="4" applyFont="1" applyFill="1" applyBorder="1" applyAlignment="1">
      <alignment vertical="top" wrapText="1"/>
    </xf>
    <xf numFmtId="0" fontId="4" fillId="0" borderId="1" xfId="4" applyFont="1" applyFill="1" applyBorder="1" applyAlignment="1">
      <alignment horizontal="right" vertical="top" wrapText="1"/>
    </xf>
    <xf numFmtId="0" fontId="4" fillId="0" borderId="1" xfId="4" applyFont="1" applyFill="1" applyBorder="1" applyAlignment="1">
      <alignment vertical="top" wrapText="1"/>
    </xf>
    <xf numFmtId="0" fontId="3" fillId="0" borderId="0" xfId="8" applyFont="1" applyFill="1" applyBorder="1"/>
    <xf numFmtId="0" fontId="3" fillId="0" borderId="0" xfId="4" applyNumberFormat="1" applyFont="1" applyFill="1" applyBorder="1" applyAlignment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Alignment="1" applyProtection="1">
      <alignment horizontal="right" wrapText="1"/>
    </xf>
    <xf numFmtId="0" fontId="3" fillId="0" borderId="0" xfId="6" applyFont="1" applyFill="1" applyBorder="1" applyAlignment="1" applyProtection="1">
      <alignment horizontal="left" vertical="top"/>
    </xf>
    <xf numFmtId="0" fontId="3" fillId="0" borderId="0" xfId="4" applyFont="1" applyFill="1" applyBorder="1" applyAlignment="1" applyProtection="1">
      <alignment horizontal="left" vertical="center" wrapText="1"/>
    </xf>
    <xf numFmtId="0" fontId="3" fillId="0" borderId="0" xfId="5" applyFont="1" applyFill="1" applyBorder="1" applyAlignment="1" applyProtection="1">
      <alignment horizontal="left" vertical="center" wrapText="1"/>
    </xf>
    <xf numFmtId="0" fontId="3" fillId="0" borderId="0" xfId="2" applyNumberFormat="1" applyFont="1" applyFill="1" applyBorder="1" applyAlignment="1" applyProtection="1">
      <alignment horizontal="left" vertical="center" wrapText="1"/>
    </xf>
    <xf numFmtId="0" fontId="3" fillId="0" borderId="0" xfId="2" applyFont="1" applyFill="1" applyBorder="1" applyAlignment="1" applyProtection="1">
      <alignment horizontal="left" vertical="center" wrapText="1"/>
    </xf>
    <xf numFmtId="0" fontId="3" fillId="0" borderId="3" xfId="6" applyNumberFormat="1" applyFont="1" applyFill="1" applyBorder="1" applyAlignment="1" applyProtection="1">
      <alignment horizontal="right" vertical="top" wrapText="1"/>
    </xf>
    <xf numFmtId="0" fontId="3" fillId="0" borderId="3" xfId="6" applyNumberFormat="1" applyFont="1" applyFill="1" applyBorder="1" applyAlignment="1" applyProtection="1">
      <alignment horizontal="right"/>
    </xf>
    <xf numFmtId="0" fontId="3" fillId="0" borderId="0" xfId="4" applyNumberFormat="1" applyFont="1" applyFill="1" applyBorder="1" applyAlignment="1"/>
    <xf numFmtId="170" fontId="3" fillId="0" borderId="0" xfId="4" applyNumberFormat="1" applyFont="1" applyFill="1" applyBorder="1" applyAlignment="1"/>
    <xf numFmtId="0" fontId="3" fillId="0" borderId="0" xfId="2" applyNumberFormat="1" applyFont="1" applyFill="1" applyAlignment="1"/>
    <xf numFmtId="0" fontId="3" fillId="0" borderId="0" xfId="2" applyNumberFormat="1" applyFont="1" applyFill="1" applyBorder="1" applyAlignment="1" applyProtection="1"/>
    <xf numFmtId="0" fontId="3" fillId="0" borderId="0" xfId="2" applyNumberFormat="1" applyFont="1" applyFill="1" applyAlignment="1" applyProtection="1"/>
    <xf numFmtId="0" fontId="4" fillId="0" borderId="0" xfId="4" applyNumberFormat="1" applyFont="1" applyFill="1" applyBorder="1" applyAlignment="1" applyProtection="1">
      <alignment wrapText="1"/>
    </xf>
    <xf numFmtId="0" fontId="3" fillId="0" borderId="0" xfId="5" applyFont="1" applyFill="1" applyBorder="1" applyAlignment="1">
      <alignment horizontal="right" vertical="top" wrapText="1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/>
    <xf numFmtId="0" fontId="3" fillId="0" borderId="0" xfId="2" applyNumberFormat="1" applyFont="1" applyFill="1" applyBorder="1" applyAlignment="1">
      <alignment horizontal="right" vertical="center" wrapText="1"/>
    </xf>
    <xf numFmtId="166" fontId="3" fillId="0" borderId="0" xfId="4" applyNumberFormat="1" applyFont="1" applyFill="1" applyBorder="1" applyAlignment="1">
      <alignment horizontal="right" vertical="center" wrapText="1"/>
    </xf>
    <xf numFmtId="166" fontId="3" fillId="0" borderId="0" xfId="4" applyNumberFormat="1" applyFont="1" applyFill="1" applyAlignment="1">
      <alignment horizontal="right" vertical="center" wrapText="1"/>
    </xf>
    <xf numFmtId="0" fontId="4" fillId="0" borderId="0" xfId="2" applyFont="1" applyFill="1" applyBorder="1" applyAlignment="1" applyProtection="1">
      <alignment horizontal="left" vertical="center"/>
    </xf>
    <xf numFmtId="168" fontId="4" fillId="0" borderId="0" xfId="4" applyNumberFormat="1" applyFont="1" applyFill="1" applyBorder="1" applyAlignment="1">
      <alignment horizontal="right" vertical="center" wrapText="1"/>
    </xf>
    <xf numFmtId="0" fontId="3" fillId="0" borderId="1" xfId="2" applyNumberFormat="1" applyFont="1" applyFill="1" applyBorder="1" applyAlignment="1" applyProtection="1"/>
    <xf numFmtId="0" fontId="3" fillId="0" borderId="0" xfId="7" applyNumberFormat="1" applyFont="1" applyFill="1" applyBorder="1" applyAlignment="1" applyProtection="1">
      <alignment horizontal="left" vertical="top" wrapText="1"/>
    </xf>
    <xf numFmtId="0" fontId="3" fillId="0" borderId="2" xfId="2" applyNumberFormat="1" applyFont="1" applyFill="1" applyBorder="1" applyAlignment="1" applyProtection="1"/>
    <xf numFmtId="0" fontId="4" fillId="0" borderId="2" xfId="8" applyFont="1" applyFill="1" applyBorder="1" applyAlignment="1">
      <alignment horizontal="right" vertical="top"/>
    </xf>
    <xf numFmtId="0" fontId="4" fillId="0" borderId="2" xfId="8" applyFont="1" applyFill="1" applyBorder="1" applyAlignment="1" applyProtection="1">
      <alignment horizontal="left" vertical="top" wrapText="1"/>
    </xf>
    <xf numFmtId="0" fontId="3" fillId="0" borderId="0" xfId="4" applyFont="1" applyFill="1" applyAlignment="1" applyProtection="1">
      <alignment horizontal="right" vertical="top" wrapText="1"/>
    </xf>
    <xf numFmtId="167" fontId="3" fillId="0" borderId="0" xfId="2" applyNumberFormat="1" applyFont="1" applyFill="1" applyBorder="1" applyAlignment="1">
      <alignment horizontal="right" vertical="top" wrapText="1"/>
    </xf>
    <xf numFmtId="0" fontId="3" fillId="0" borderId="0" xfId="5" applyFont="1" applyFill="1" applyBorder="1" applyAlignment="1">
      <alignment vertical="top" wrapText="1"/>
    </xf>
    <xf numFmtId="174" fontId="3" fillId="0" borderId="0" xfId="9" applyNumberFormat="1" applyFont="1" applyFill="1" applyAlignment="1" applyProtection="1">
      <alignment horizontal="left" vertical="top" wrapText="1"/>
    </xf>
    <xf numFmtId="0" fontId="4" fillId="0" borderId="0" xfId="4" applyFont="1" applyFill="1" applyAlignment="1">
      <alignment horizontal="center"/>
    </xf>
    <xf numFmtId="0" fontId="3" fillId="0" borderId="0" xfId="6" applyFont="1" applyFill="1" applyBorder="1" applyAlignment="1" applyProtection="1"/>
    <xf numFmtId="0" fontId="1" fillId="0" borderId="0" xfId="0" applyFont="1" applyFill="1" applyAlignment="1"/>
    <xf numFmtId="0" fontId="3" fillId="0" borderId="0" xfId="6" applyNumberFormat="1" applyFont="1" applyFill="1" applyBorder="1" applyAlignment="1" applyProtection="1">
      <alignment horizontal="right" vertical="center"/>
    </xf>
    <xf numFmtId="0" fontId="3" fillId="0" borderId="0" xfId="7" applyFont="1" applyFill="1" applyBorder="1" applyProtection="1"/>
    <xf numFmtId="0" fontId="3" fillId="0" borderId="3" xfId="4" applyFont="1" applyFill="1" applyBorder="1" applyAlignment="1">
      <alignment horizontal="left" vertical="top"/>
    </xf>
    <xf numFmtId="0" fontId="3" fillId="0" borderId="3" xfId="4" applyFont="1" applyFill="1" applyBorder="1" applyAlignment="1">
      <alignment horizontal="right" vertical="top" wrapText="1"/>
    </xf>
    <xf numFmtId="0" fontId="3" fillId="0" borderId="3" xfId="4" applyFont="1" applyFill="1" applyBorder="1" applyAlignment="1">
      <alignment vertical="top" wrapText="1"/>
    </xf>
    <xf numFmtId="0" fontId="3" fillId="0" borderId="3" xfId="4" applyNumberFormat="1" applyFont="1" applyFill="1" applyBorder="1" applyAlignment="1">
      <alignment horizontal="right"/>
    </xf>
    <xf numFmtId="0" fontId="3" fillId="0" borderId="0" xfId="4" applyFont="1" applyFill="1" applyBorder="1" applyAlignment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right"/>
    </xf>
    <xf numFmtId="0" fontId="4" fillId="0" borderId="0" xfId="4" applyFont="1" applyFill="1" applyBorder="1" applyAlignment="1">
      <alignment horizontal="right"/>
    </xf>
    <xf numFmtId="0" fontId="4" fillId="0" borderId="0" xfId="4" applyFont="1" applyFill="1" applyAlignment="1">
      <alignment horizontal="right"/>
    </xf>
    <xf numFmtId="0" fontId="4" fillId="0" borderId="0" xfId="7" applyFont="1" applyFill="1" applyAlignment="1">
      <alignment horizontal="left" vertical="top" wrapText="1"/>
    </xf>
    <xf numFmtId="0" fontId="3" fillId="0" borderId="3" xfId="2" applyNumberFormat="1" applyFont="1" applyFill="1" applyBorder="1" applyAlignment="1" applyProtection="1"/>
    <xf numFmtId="0" fontId="3" fillId="0" borderId="0" xfId="4" applyFont="1" applyFill="1" applyAlignment="1" applyProtection="1">
      <alignment horizontal="left" vertical="top" wrapText="1"/>
    </xf>
    <xf numFmtId="0" fontId="3" fillId="0" borderId="2" xfId="4" applyFont="1" applyFill="1" applyBorder="1" applyAlignment="1">
      <alignment horizontal="right" vertical="top" wrapText="1"/>
    </xf>
    <xf numFmtId="166" fontId="3" fillId="0" borderId="2" xfId="4" applyNumberFormat="1" applyFont="1" applyFill="1" applyBorder="1" applyAlignment="1">
      <alignment horizontal="right" vertical="center" wrapText="1"/>
    </xf>
    <xf numFmtId="0" fontId="3" fillId="0" borderId="2" xfId="4" applyNumberFormat="1" applyFont="1" applyFill="1" applyBorder="1" applyAlignment="1" applyProtection="1">
      <alignment horizontal="right"/>
    </xf>
    <xf numFmtId="0" fontId="3" fillId="0" borderId="2" xfId="2" applyFont="1" applyFill="1" applyBorder="1" applyAlignment="1">
      <alignment horizontal="left" vertical="top"/>
    </xf>
    <xf numFmtId="0" fontId="3" fillId="0" borderId="2" xfId="2" applyFont="1" applyFill="1" applyBorder="1" applyAlignment="1">
      <alignment horizontal="right" vertical="top"/>
    </xf>
    <xf numFmtId="0" fontId="3" fillId="0" borderId="2" xfId="2" applyFont="1" applyFill="1" applyBorder="1" applyAlignment="1" applyProtection="1">
      <alignment horizontal="left" vertical="top" wrapText="1"/>
    </xf>
    <xf numFmtId="0" fontId="3" fillId="0" borderId="2" xfId="4" applyFont="1" applyFill="1" applyBorder="1" applyAlignment="1" applyProtection="1">
      <alignment horizontal="left" vertical="center" wrapText="1"/>
    </xf>
    <xf numFmtId="0" fontId="4" fillId="0" borderId="0" xfId="4" applyFont="1" applyFill="1" applyBorder="1" applyAlignment="1">
      <alignment horizontal="right" vertical="top"/>
    </xf>
    <xf numFmtId="0" fontId="4" fillId="0" borderId="0" xfId="4" applyFont="1" applyFill="1" applyBorder="1" applyAlignment="1">
      <alignment horizontal="right" vertical="top" wrapText="1"/>
    </xf>
    <xf numFmtId="0" fontId="4" fillId="0" borderId="0" xfId="4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 applyProtection="1">
      <alignment horizontal="right"/>
    </xf>
    <xf numFmtId="1" fontId="4" fillId="0" borderId="0" xfId="3" applyNumberFormat="1" applyFont="1" applyFill="1" applyBorder="1" applyAlignment="1" applyProtection="1">
      <alignment horizontal="right"/>
    </xf>
    <xf numFmtId="0" fontId="3" fillId="0" borderId="0" xfId="3" applyNumberFormat="1" applyFont="1" applyFill="1" applyBorder="1" applyAlignment="1" applyProtection="1">
      <alignment horizontal="right"/>
    </xf>
    <xf numFmtId="1" fontId="3" fillId="0" borderId="0" xfId="3" applyNumberFormat="1" applyFont="1" applyFill="1" applyBorder="1" applyAlignment="1" applyProtection="1">
      <alignment horizontal="right"/>
    </xf>
    <xf numFmtId="1" fontId="3" fillId="0" borderId="0" xfId="4" applyNumberFormat="1" applyFont="1" applyFill="1" applyBorder="1" applyAlignment="1">
      <alignment horizontal="right"/>
    </xf>
    <xf numFmtId="0" fontId="3" fillId="0" borderId="0" xfId="7" applyFont="1" applyFill="1" applyBorder="1" applyAlignment="1" applyProtection="1">
      <alignment horizontal="right"/>
    </xf>
    <xf numFmtId="0" fontId="3" fillId="0" borderId="0" xfId="7" applyNumberFormat="1" applyFont="1" applyFill="1" applyBorder="1" applyAlignment="1" applyProtection="1">
      <alignment horizontal="right"/>
    </xf>
    <xf numFmtId="1" fontId="3" fillId="0" borderId="0" xfId="7" applyNumberFormat="1" applyFont="1" applyFill="1" applyBorder="1" applyAlignment="1" applyProtection="1">
      <alignment horizontal="right"/>
    </xf>
    <xf numFmtId="170" fontId="3" fillId="0" borderId="0" xfId="4" applyNumberFormat="1" applyFont="1" applyFill="1" applyBorder="1"/>
    <xf numFmtId="0" fontId="3" fillId="0" borderId="0" xfId="2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/>
    <xf numFmtId="164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Alignment="1" applyProtection="1">
      <alignment horizontal="left" vertical="top" wrapText="1"/>
    </xf>
  </cellXfs>
  <cellStyles count="10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 for 03-04 2" xfId="5"/>
    <cellStyle name="Normal_BUDGET-2000" xfId="6"/>
    <cellStyle name="Normal_budgetDocNIC02-03" xfId="7"/>
    <cellStyle name="Normal_DEMAND17" xfId="8"/>
    <cellStyle name="Normal_DEMAND51" xfId="9"/>
  </cellStyles>
  <dxfs count="0"/>
  <tableStyles count="0" defaultTableStyle="TableStyleMedium9" defaultPivotStyle="PivotStyleLight16"/>
  <colors>
    <mruColors>
      <color rgb="FFFF0066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46" transitionEvaluation="1" codeName="Sheet62">
    <tabColor rgb="FFC00000"/>
  </sheetPr>
  <dimension ref="A1:J313"/>
  <sheetViews>
    <sheetView tabSelected="1" view="pageBreakPreview" topLeftCell="A146" zoomScale="115" zoomScaleNormal="115" zoomScaleSheetLayoutView="115" workbookViewId="0">
      <selection activeCell="O159" sqref="O159"/>
    </sheetView>
  </sheetViews>
  <sheetFormatPr defaultColWidth="9.140625" defaultRowHeight="12.75"/>
  <cols>
    <col min="1" max="1" width="5.7109375" style="12" customWidth="1"/>
    <col min="2" max="2" width="8.28515625" style="2" customWidth="1"/>
    <col min="3" max="3" width="39.7109375" style="1" customWidth="1"/>
    <col min="4" max="4" width="10.28515625" style="21" customWidth="1"/>
    <col min="5" max="5" width="10.28515625" style="11" customWidth="1"/>
    <col min="6" max="6" width="10.28515625" style="24" customWidth="1"/>
    <col min="7" max="7" width="10.28515625" style="25" customWidth="1"/>
    <col min="8" max="16384" width="9.140625" style="11"/>
  </cols>
  <sheetData>
    <row r="1" spans="1:7">
      <c r="A1" s="4"/>
      <c r="B1" s="5"/>
      <c r="C1" s="21"/>
      <c r="D1" s="7" t="s">
        <v>24</v>
      </c>
      <c r="G1" s="10"/>
    </row>
    <row r="2" spans="1:7">
      <c r="A2" s="149" t="s">
        <v>81</v>
      </c>
      <c r="B2" s="149"/>
      <c r="C2" s="21"/>
      <c r="D2" s="7" t="s">
        <v>82</v>
      </c>
      <c r="E2" s="149"/>
      <c r="G2" s="149"/>
    </row>
    <row r="3" spans="1:7" ht="9.9499999999999993" customHeight="1">
      <c r="A3" s="4"/>
      <c r="B3" s="5"/>
      <c r="C3" s="8"/>
      <c r="D3" s="9"/>
      <c r="G3" s="10"/>
    </row>
    <row r="4" spans="1:7">
      <c r="C4" s="13" t="s">
        <v>14</v>
      </c>
      <c r="D4" s="14">
        <v>2070</v>
      </c>
      <c r="E4" s="15" t="s">
        <v>19</v>
      </c>
      <c r="G4" s="17"/>
    </row>
    <row r="5" spans="1:7">
      <c r="C5" s="13"/>
      <c r="D5" s="18">
        <v>2230</v>
      </c>
      <c r="E5" s="11" t="s">
        <v>25</v>
      </c>
      <c r="G5" s="17"/>
    </row>
    <row r="6" spans="1:7">
      <c r="B6" s="5"/>
      <c r="C6" s="20" t="s">
        <v>15</v>
      </c>
      <c r="E6" s="21"/>
      <c r="G6" s="17"/>
    </row>
    <row r="7" spans="1:7">
      <c r="C7" s="20" t="s">
        <v>0</v>
      </c>
      <c r="D7" s="16">
        <v>4059</v>
      </c>
      <c r="E7" s="22" t="s">
        <v>37</v>
      </c>
      <c r="G7" s="17"/>
    </row>
    <row r="8" spans="1:7" ht="9.9499999999999993" customHeight="1">
      <c r="C8" s="16"/>
      <c r="E8" s="22"/>
      <c r="G8" s="17"/>
    </row>
    <row r="9" spans="1:7" ht="16.899999999999999" customHeight="1">
      <c r="A9" s="206" t="s">
        <v>142</v>
      </c>
      <c r="B9" s="206"/>
      <c r="C9" s="206"/>
      <c r="D9" s="206"/>
      <c r="E9" s="206"/>
      <c r="F9" s="206"/>
      <c r="G9" s="206"/>
    </row>
    <row r="10" spans="1:7">
      <c r="C10" s="21"/>
      <c r="D10" s="16" t="s">
        <v>16</v>
      </c>
      <c r="E10" s="16" t="s">
        <v>17</v>
      </c>
      <c r="F10" s="16" t="s">
        <v>3</v>
      </c>
    </row>
    <row r="11" spans="1:7">
      <c r="C11" s="26" t="s">
        <v>1</v>
      </c>
      <c r="D11" s="18">
        <f>G131</f>
        <v>563179</v>
      </c>
      <c r="E11" s="7">
        <f>G217</f>
        <v>94469</v>
      </c>
      <c r="F11" s="168">
        <f>SUM(D11:E11)</f>
        <v>657648</v>
      </c>
    </row>
    <row r="12" spans="1:7" ht="9.9499999999999993" customHeight="1">
      <c r="D12" s="26"/>
      <c r="E12" s="7"/>
      <c r="F12" s="21"/>
    </row>
    <row r="13" spans="1:7" s="28" customFormat="1">
      <c r="A13" s="23" t="s">
        <v>13</v>
      </c>
      <c r="B13" s="27"/>
      <c r="D13" s="29"/>
      <c r="E13" s="29"/>
      <c r="F13" s="29"/>
      <c r="G13" s="30"/>
    </row>
    <row r="14" spans="1:7">
      <c r="A14" s="31"/>
      <c r="B14" s="32"/>
      <c r="C14" s="33"/>
      <c r="D14" s="34"/>
      <c r="E14" s="34"/>
      <c r="F14" s="34"/>
      <c r="G14" s="35" t="s">
        <v>18</v>
      </c>
    </row>
    <row r="15" spans="1:7" s="38" customFormat="1" ht="25.5">
      <c r="A15" s="36"/>
      <c r="B15" s="37"/>
      <c r="C15" s="137"/>
      <c r="D15" s="143" t="s">
        <v>78</v>
      </c>
      <c r="E15" s="142" t="s">
        <v>79</v>
      </c>
      <c r="F15" s="142" t="s">
        <v>80</v>
      </c>
      <c r="G15" s="142" t="s">
        <v>79</v>
      </c>
    </row>
    <row r="16" spans="1:7" s="172" customFormat="1">
      <c r="A16" s="31"/>
      <c r="B16" s="169" t="s">
        <v>2</v>
      </c>
      <c r="C16" s="170"/>
      <c r="D16" s="171" t="s">
        <v>91</v>
      </c>
      <c r="E16" s="171" t="s">
        <v>100</v>
      </c>
      <c r="F16" s="171" t="s">
        <v>100</v>
      </c>
      <c r="G16" s="171" t="s">
        <v>143</v>
      </c>
    </row>
    <row r="17" spans="1:7" s="38" customFormat="1" ht="6.75" customHeight="1">
      <c r="A17" s="39"/>
      <c r="B17" s="40"/>
      <c r="C17" s="33"/>
      <c r="D17" s="41"/>
      <c r="E17" s="41"/>
      <c r="F17" s="41"/>
      <c r="G17" s="42"/>
    </row>
    <row r="18" spans="1:7">
      <c r="C18" s="43" t="s">
        <v>4</v>
      </c>
      <c r="D18" s="22"/>
      <c r="E18" s="22"/>
      <c r="F18" s="44"/>
      <c r="G18" s="45"/>
    </row>
    <row r="19" spans="1:7" s="51" customFormat="1">
      <c r="A19" s="46" t="s">
        <v>5</v>
      </c>
      <c r="B19" s="47">
        <v>2070</v>
      </c>
      <c r="C19" s="48" t="s">
        <v>19</v>
      </c>
      <c r="D19" s="49"/>
      <c r="E19" s="49"/>
      <c r="F19" s="49"/>
      <c r="G19" s="49"/>
    </row>
    <row r="20" spans="1:7" s="51" customFormat="1">
      <c r="A20" s="53"/>
      <c r="B20" s="54">
        <v>1E-3</v>
      </c>
      <c r="C20" s="55" t="s">
        <v>45</v>
      </c>
      <c r="D20" s="49"/>
      <c r="E20" s="49"/>
      <c r="F20" s="49"/>
      <c r="G20" s="49"/>
    </row>
    <row r="21" spans="1:7" s="51" customFormat="1">
      <c r="A21" s="53"/>
      <c r="B21" s="52">
        <v>64</v>
      </c>
      <c r="C21" s="51" t="s">
        <v>76</v>
      </c>
      <c r="D21" s="49"/>
      <c r="E21" s="49"/>
      <c r="F21" s="49"/>
      <c r="G21" s="49"/>
    </row>
    <row r="22" spans="1:7" s="51" customFormat="1">
      <c r="A22" s="53"/>
      <c r="B22" s="56">
        <v>44</v>
      </c>
      <c r="C22" s="57" t="s">
        <v>46</v>
      </c>
      <c r="D22" s="49"/>
      <c r="E22" s="49"/>
      <c r="F22" s="49"/>
      <c r="G22" s="49"/>
    </row>
    <row r="23" spans="1:7" s="51" customFormat="1">
      <c r="A23" s="53"/>
      <c r="B23" s="52" t="s">
        <v>47</v>
      </c>
      <c r="C23" s="59" t="s">
        <v>7</v>
      </c>
      <c r="D23" s="60">
        <v>21573</v>
      </c>
      <c r="E23" s="60">
        <v>24137</v>
      </c>
      <c r="F23" s="60">
        <v>24137</v>
      </c>
      <c r="G23" s="49">
        <v>14133</v>
      </c>
    </row>
    <row r="24" spans="1:7" s="51" customFormat="1">
      <c r="A24" s="53"/>
      <c r="B24" s="52" t="s">
        <v>67</v>
      </c>
      <c r="C24" s="59" t="s">
        <v>12</v>
      </c>
      <c r="D24" s="60">
        <v>3560</v>
      </c>
      <c r="E24" s="60">
        <v>3543</v>
      </c>
      <c r="F24" s="60">
        <v>3543</v>
      </c>
      <c r="G24" s="49">
        <v>10754</v>
      </c>
    </row>
    <row r="25" spans="1:7" s="51" customFormat="1">
      <c r="A25" s="53"/>
      <c r="B25" s="52" t="s">
        <v>102</v>
      </c>
      <c r="C25" s="160" t="s">
        <v>105</v>
      </c>
      <c r="D25" s="69">
        <v>0</v>
      </c>
      <c r="E25" s="68">
        <v>1</v>
      </c>
      <c r="F25" s="68">
        <v>1</v>
      </c>
      <c r="G25" s="68">
        <v>707</v>
      </c>
    </row>
    <row r="26" spans="1:7" s="51" customFormat="1">
      <c r="A26" s="53"/>
      <c r="B26" s="52" t="s">
        <v>103</v>
      </c>
      <c r="C26" s="160" t="s">
        <v>106</v>
      </c>
      <c r="D26" s="69">
        <v>0</v>
      </c>
      <c r="E26" s="68">
        <v>1</v>
      </c>
      <c r="F26" s="68">
        <v>1</v>
      </c>
      <c r="G26" s="68">
        <v>11441</v>
      </c>
    </row>
    <row r="27" spans="1:7" s="51" customFormat="1">
      <c r="A27" s="53"/>
      <c r="B27" s="52" t="s">
        <v>104</v>
      </c>
      <c r="C27" s="160" t="s">
        <v>107</v>
      </c>
      <c r="D27" s="69">
        <v>0</v>
      </c>
      <c r="E27" s="68">
        <v>1</v>
      </c>
      <c r="F27" s="68">
        <v>1</v>
      </c>
      <c r="G27" s="68">
        <v>1</v>
      </c>
    </row>
    <row r="28" spans="1:7" s="51" customFormat="1">
      <c r="A28" s="53"/>
      <c r="B28" s="52" t="s">
        <v>48</v>
      </c>
      <c r="C28" s="160" t="s">
        <v>108</v>
      </c>
      <c r="D28" s="60">
        <v>247</v>
      </c>
      <c r="E28" s="60">
        <v>1030</v>
      </c>
      <c r="F28" s="60">
        <v>1030</v>
      </c>
      <c r="G28" s="49">
        <v>1030</v>
      </c>
    </row>
    <row r="29" spans="1:7" s="51" customFormat="1">
      <c r="A29" s="53"/>
      <c r="B29" s="52" t="s">
        <v>109</v>
      </c>
      <c r="C29" s="160" t="s">
        <v>110</v>
      </c>
      <c r="D29" s="69">
        <v>0</v>
      </c>
      <c r="E29" s="68">
        <v>1</v>
      </c>
      <c r="F29" s="68">
        <v>1</v>
      </c>
      <c r="G29" s="68">
        <v>1</v>
      </c>
    </row>
    <row r="30" spans="1:7" s="51" customFormat="1">
      <c r="A30" s="53"/>
      <c r="B30" s="52" t="s">
        <v>49</v>
      </c>
      <c r="C30" s="59" t="s">
        <v>6</v>
      </c>
      <c r="D30" s="60">
        <v>4100</v>
      </c>
      <c r="E30" s="60">
        <v>4000</v>
      </c>
      <c r="F30" s="60">
        <v>4000</v>
      </c>
      <c r="G30" s="49">
        <v>3300</v>
      </c>
    </row>
    <row r="31" spans="1:7" s="51" customFormat="1">
      <c r="A31" s="62" t="s">
        <v>3</v>
      </c>
      <c r="B31" s="56">
        <v>44</v>
      </c>
      <c r="C31" s="57" t="s">
        <v>46</v>
      </c>
      <c r="D31" s="63">
        <f t="shared" ref="D31:F31" si="0">SUM(D23:D30)</f>
        <v>29480</v>
      </c>
      <c r="E31" s="63">
        <f t="shared" si="0"/>
        <v>32714</v>
      </c>
      <c r="F31" s="63">
        <f t="shared" si="0"/>
        <v>32714</v>
      </c>
      <c r="G31" s="63">
        <v>41367</v>
      </c>
    </row>
    <row r="32" spans="1:7" s="51" customFormat="1">
      <c r="A32" s="62" t="s">
        <v>3</v>
      </c>
      <c r="B32" s="52">
        <v>64</v>
      </c>
      <c r="C32" s="51" t="s">
        <v>76</v>
      </c>
      <c r="D32" s="64">
        <f>D31</f>
        <v>29480</v>
      </c>
      <c r="E32" s="64">
        <f t="shared" ref="E32:F33" si="1">E31</f>
        <v>32714</v>
      </c>
      <c r="F32" s="64">
        <f t="shared" si="1"/>
        <v>32714</v>
      </c>
      <c r="G32" s="64">
        <v>41367</v>
      </c>
    </row>
    <row r="33" spans="1:7" s="51" customFormat="1">
      <c r="A33" s="62" t="s">
        <v>3</v>
      </c>
      <c r="B33" s="54">
        <v>1E-3</v>
      </c>
      <c r="C33" s="55" t="s">
        <v>45</v>
      </c>
      <c r="D33" s="64">
        <f>D32</f>
        <v>29480</v>
      </c>
      <c r="E33" s="64">
        <f t="shared" si="1"/>
        <v>32714</v>
      </c>
      <c r="F33" s="64">
        <f t="shared" si="1"/>
        <v>32714</v>
      </c>
      <c r="G33" s="64">
        <v>41367</v>
      </c>
    </row>
    <row r="34" spans="1:7" s="51" customFormat="1">
      <c r="A34" s="62"/>
      <c r="B34" s="54"/>
      <c r="C34" s="55"/>
      <c r="D34" s="49"/>
      <c r="E34" s="49"/>
      <c r="F34" s="49"/>
      <c r="G34" s="49"/>
    </row>
    <row r="35" spans="1:7" s="51" customFormat="1">
      <c r="A35" s="46"/>
      <c r="B35" s="65">
        <v>3.0000000000000001E-3</v>
      </c>
      <c r="C35" s="48" t="s">
        <v>20</v>
      </c>
      <c r="D35" s="49"/>
      <c r="E35" s="66"/>
      <c r="F35" s="66"/>
      <c r="G35" s="66"/>
    </row>
    <row r="36" spans="1:7" s="51" customFormat="1">
      <c r="A36" s="4"/>
      <c r="B36" s="5">
        <v>29</v>
      </c>
      <c r="C36" s="67" t="s">
        <v>23</v>
      </c>
      <c r="D36" s="68"/>
      <c r="E36" s="68"/>
      <c r="F36" s="70"/>
      <c r="G36" s="68"/>
    </row>
    <row r="37" spans="1:7" s="153" customFormat="1" ht="67.5" customHeight="1">
      <c r="A37" s="71"/>
      <c r="B37" s="150" t="s">
        <v>58</v>
      </c>
      <c r="C37" s="151" t="s">
        <v>64</v>
      </c>
      <c r="D37" s="68">
        <v>4237</v>
      </c>
      <c r="E37" s="68">
        <v>4545</v>
      </c>
      <c r="F37" s="68">
        <v>4545</v>
      </c>
      <c r="G37" s="69">
        <v>0</v>
      </c>
    </row>
    <row r="38" spans="1:7" s="51" customFormat="1" ht="25.5">
      <c r="A38" s="71"/>
      <c r="B38" s="150" t="s">
        <v>62</v>
      </c>
      <c r="C38" s="139" t="s">
        <v>65</v>
      </c>
      <c r="D38" s="68">
        <v>4335</v>
      </c>
      <c r="E38" s="68">
        <v>137700</v>
      </c>
      <c r="F38" s="68">
        <f>137700-104325</f>
        <v>33375</v>
      </c>
      <c r="G38" s="68">
        <v>145800</v>
      </c>
    </row>
    <row r="39" spans="1:7" s="51" customFormat="1" ht="15" customHeight="1">
      <c r="A39" s="71"/>
      <c r="B39" s="150" t="s">
        <v>63</v>
      </c>
      <c r="C39" s="139" t="s">
        <v>86</v>
      </c>
      <c r="D39" s="68">
        <v>5050</v>
      </c>
      <c r="E39" s="68">
        <v>10000</v>
      </c>
      <c r="F39" s="69">
        <v>0</v>
      </c>
      <c r="G39" s="69">
        <v>0</v>
      </c>
    </row>
    <row r="40" spans="1:7" s="51" customFormat="1">
      <c r="A40" s="71"/>
      <c r="B40" s="150" t="s">
        <v>156</v>
      </c>
      <c r="C40" s="139" t="s">
        <v>167</v>
      </c>
      <c r="D40" s="69">
        <v>0</v>
      </c>
      <c r="E40" s="69">
        <v>0</v>
      </c>
      <c r="F40" s="69">
        <v>0</v>
      </c>
      <c r="G40" s="68">
        <v>20860</v>
      </c>
    </row>
    <row r="41" spans="1:7" s="51" customFormat="1" ht="25.5">
      <c r="A41" s="71"/>
      <c r="B41" s="150" t="s">
        <v>70</v>
      </c>
      <c r="C41" s="139" t="s">
        <v>71</v>
      </c>
      <c r="D41" s="68">
        <v>15300</v>
      </c>
      <c r="E41" s="68">
        <v>27300</v>
      </c>
      <c r="F41" s="68">
        <f>27300-22300</f>
        <v>5000</v>
      </c>
      <c r="G41" s="68">
        <v>1</v>
      </c>
    </row>
    <row r="42" spans="1:7" s="51" customFormat="1" ht="26.45" customHeight="1">
      <c r="A42" s="71"/>
      <c r="B42" s="150" t="s">
        <v>72</v>
      </c>
      <c r="C42" s="139" t="s">
        <v>83</v>
      </c>
      <c r="D42" s="68">
        <v>1000</v>
      </c>
      <c r="E42" s="68">
        <v>30000</v>
      </c>
      <c r="F42" s="68">
        <f>30000-15015</f>
        <v>14985</v>
      </c>
      <c r="G42" s="68">
        <v>44955</v>
      </c>
    </row>
    <row r="43" spans="1:7" s="153" customFormat="1" ht="25.5">
      <c r="A43" s="71"/>
      <c r="B43" s="150" t="s">
        <v>73</v>
      </c>
      <c r="C43" s="139" t="s">
        <v>74</v>
      </c>
      <c r="D43" s="69">
        <v>0</v>
      </c>
      <c r="E43" s="68">
        <v>10000</v>
      </c>
      <c r="F43" s="68">
        <f>10000-6292</f>
        <v>3708</v>
      </c>
      <c r="G43" s="68">
        <v>10000</v>
      </c>
    </row>
    <row r="44" spans="1:7" s="153" customFormat="1" ht="30.6" customHeight="1">
      <c r="A44" s="71"/>
      <c r="B44" s="150" t="s">
        <v>75</v>
      </c>
      <c r="C44" s="139" t="s">
        <v>85</v>
      </c>
      <c r="D44" s="68">
        <v>2000</v>
      </c>
      <c r="E44" s="68">
        <v>6000</v>
      </c>
      <c r="F44" s="68">
        <v>6000</v>
      </c>
      <c r="G44" s="68">
        <v>3000</v>
      </c>
    </row>
    <row r="45" spans="1:7" s="51" customFormat="1" ht="25.5">
      <c r="A45" s="71"/>
      <c r="B45" s="150" t="s">
        <v>77</v>
      </c>
      <c r="C45" s="139" t="s">
        <v>84</v>
      </c>
      <c r="D45" s="72">
        <v>3518</v>
      </c>
      <c r="E45" s="72">
        <v>5000</v>
      </c>
      <c r="F45" s="73">
        <v>0</v>
      </c>
      <c r="G45" s="69">
        <v>0</v>
      </c>
    </row>
    <row r="46" spans="1:7" s="51" customFormat="1">
      <c r="A46" s="128" t="s">
        <v>3</v>
      </c>
      <c r="B46" s="184">
        <v>29</v>
      </c>
      <c r="C46" s="94" t="s">
        <v>23</v>
      </c>
      <c r="D46" s="74">
        <f t="shared" ref="D46:F46" si="2">SUM(D37:D45)</f>
        <v>35440</v>
      </c>
      <c r="E46" s="74">
        <f t="shared" si="2"/>
        <v>230545</v>
      </c>
      <c r="F46" s="74">
        <f t="shared" si="2"/>
        <v>67613</v>
      </c>
      <c r="G46" s="74">
        <v>224616</v>
      </c>
    </row>
    <row r="47" spans="1:7" s="51" customFormat="1">
      <c r="A47" s="46"/>
      <c r="B47" s="65"/>
      <c r="C47" s="48"/>
      <c r="D47" s="49"/>
      <c r="E47" s="66"/>
      <c r="F47" s="66"/>
      <c r="G47" s="66"/>
    </row>
    <row r="48" spans="1:7" s="51" customFormat="1" ht="15" customHeight="1">
      <c r="A48" s="46"/>
      <c r="B48" s="75">
        <v>45</v>
      </c>
      <c r="C48" s="76" t="s">
        <v>21</v>
      </c>
      <c r="D48" s="66"/>
      <c r="E48" s="66"/>
      <c r="F48" s="66"/>
      <c r="G48" s="66"/>
    </row>
    <row r="49" spans="1:7" s="51" customFormat="1">
      <c r="A49" s="46"/>
      <c r="B49" s="75" t="s">
        <v>22</v>
      </c>
      <c r="C49" s="76" t="s">
        <v>121</v>
      </c>
      <c r="D49" s="68">
        <v>20536</v>
      </c>
      <c r="E49" s="69">
        <v>0</v>
      </c>
      <c r="F49" s="61">
        <v>0</v>
      </c>
      <c r="G49" s="68">
        <v>11500</v>
      </c>
    </row>
    <row r="50" spans="1:7" s="51" customFormat="1">
      <c r="A50" s="46"/>
      <c r="B50" s="75" t="s">
        <v>122</v>
      </c>
      <c r="C50" s="76" t="s">
        <v>123</v>
      </c>
      <c r="D50" s="73">
        <v>0</v>
      </c>
      <c r="E50" s="72">
        <v>19252</v>
      </c>
      <c r="F50" s="64">
        <v>19252</v>
      </c>
      <c r="G50" s="72">
        <v>23809</v>
      </c>
    </row>
    <row r="51" spans="1:7" s="51" customFormat="1" ht="15" customHeight="1">
      <c r="A51" s="46" t="s">
        <v>3</v>
      </c>
      <c r="B51" s="75">
        <v>45</v>
      </c>
      <c r="C51" s="76" t="s">
        <v>21</v>
      </c>
      <c r="D51" s="72">
        <f t="shared" ref="D51:F51" si="3">SUM(D49:D50)</f>
        <v>20536</v>
      </c>
      <c r="E51" s="72">
        <f t="shared" si="3"/>
        <v>19252</v>
      </c>
      <c r="F51" s="72">
        <f t="shared" si="3"/>
        <v>19252</v>
      </c>
      <c r="G51" s="72">
        <v>35309</v>
      </c>
    </row>
    <row r="52" spans="1:7" s="51" customFormat="1">
      <c r="A52" s="46"/>
      <c r="B52" s="75"/>
      <c r="C52" s="76"/>
      <c r="D52" s="68"/>
      <c r="E52" s="68"/>
      <c r="F52" s="61"/>
      <c r="G52" s="68"/>
    </row>
    <row r="53" spans="1:7" ht="28.15" customHeight="1">
      <c r="A53" s="4"/>
      <c r="B53" s="5">
        <v>48</v>
      </c>
      <c r="C53" s="19" t="s">
        <v>139</v>
      </c>
      <c r="D53" s="144"/>
      <c r="E53" s="144"/>
      <c r="F53" s="144"/>
      <c r="G53" s="145"/>
    </row>
    <row r="54" spans="1:7" s="51" customFormat="1">
      <c r="A54" s="46"/>
      <c r="B54" s="154" t="s">
        <v>50</v>
      </c>
      <c r="C54" s="160" t="s">
        <v>108</v>
      </c>
      <c r="D54" s="61">
        <v>0</v>
      </c>
      <c r="E54" s="60">
        <v>220</v>
      </c>
      <c r="F54" s="60">
        <v>220</v>
      </c>
      <c r="G54" s="60">
        <v>220</v>
      </c>
    </row>
    <row r="55" spans="1:7" s="51" customFormat="1">
      <c r="A55" s="46"/>
      <c r="B55" s="154" t="s">
        <v>51</v>
      </c>
      <c r="C55" s="140" t="s">
        <v>6</v>
      </c>
      <c r="D55" s="60">
        <v>1320</v>
      </c>
      <c r="E55" s="60">
        <v>1100</v>
      </c>
      <c r="F55" s="60">
        <v>1100</v>
      </c>
      <c r="G55" s="60">
        <v>1100</v>
      </c>
    </row>
    <row r="56" spans="1:7" s="51" customFormat="1" ht="27" customHeight="1">
      <c r="A56" s="46" t="s">
        <v>3</v>
      </c>
      <c r="B56" s="5">
        <v>48</v>
      </c>
      <c r="C56" s="19" t="s">
        <v>139</v>
      </c>
      <c r="D56" s="74">
        <f t="shared" ref="D56:F56" si="4">SUM(D54:D55)</f>
        <v>1320</v>
      </c>
      <c r="E56" s="74">
        <f t="shared" si="4"/>
        <v>1320</v>
      </c>
      <c r="F56" s="74">
        <f t="shared" si="4"/>
        <v>1320</v>
      </c>
      <c r="G56" s="74">
        <v>1320</v>
      </c>
    </row>
    <row r="57" spans="1:7" s="51" customFormat="1">
      <c r="A57" s="46"/>
      <c r="B57" s="5"/>
      <c r="C57" s="19"/>
      <c r="D57" s="135"/>
      <c r="E57" s="135"/>
      <c r="F57" s="135"/>
      <c r="G57" s="135"/>
    </row>
    <row r="58" spans="1:7" s="51" customFormat="1">
      <c r="A58" s="46"/>
      <c r="B58" s="150">
        <v>51</v>
      </c>
      <c r="C58" s="166" t="s">
        <v>144</v>
      </c>
      <c r="D58" s="68"/>
      <c r="E58" s="68"/>
      <c r="F58" s="68"/>
      <c r="G58" s="68"/>
    </row>
    <row r="59" spans="1:7" s="51" customFormat="1" ht="25.5">
      <c r="A59" s="46"/>
      <c r="B59" s="150" t="s">
        <v>145</v>
      </c>
      <c r="C59" s="166" t="s">
        <v>146</v>
      </c>
      <c r="D59" s="69">
        <v>0</v>
      </c>
      <c r="E59" s="69">
        <v>0</v>
      </c>
      <c r="F59" s="68">
        <v>1</v>
      </c>
      <c r="G59" s="60">
        <v>12000</v>
      </c>
    </row>
    <row r="60" spans="1:7" s="51" customFormat="1">
      <c r="A60" s="46" t="s">
        <v>3</v>
      </c>
      <c r="B60" s="150">
        <v>51</v>
      </c>
      <c r="C60" s="166" t="s">
        <v>144</v>
      </c>
      <c r="D60" s="77">
        <f>D59</f>
        <v>0</v>
      </c>
      <c r="E60" s="77">
        <f t="shared" ref="E60:F60" si="5">E59</f>
        <v>0</v>
      </c>
      <c r="F60" s="74">
        <f t="shared" si="5"/>
        <v>1</v>
      </c>
      <c r="G60" s="74">
        <v>12000</v>
      </c>
    </row>
    <row r="61" spans="1:7" s="51" customFormat="1">
      <c r="A61" s="46"/>
      <c r="B61" s="150"/>
      <c r="C61" s="166"/>
      <c r="D61" s="135"/>
      <c r="E61" s="135"/>
      <c r="F61" s="135"/>
      <c r="G61" s="135"/>
    </row>
    <row r="62" spans="1:7" s="51" customFormat="1" ht="25.5">
      <c r="A62" s="46"/>
      <c r="B62" s="150">
        <v>52</v>
      </c>
      <c r="C62" s="167" t="s">
        <v>168</v>
      </c>
      <c r="D62" s="68"/>
      <c r="E62" s="68"/>
      <c r="F62" s="68"/>
      <c r="G62" s="68"/>
    </row>
    <row r="63" spans="1:7" s="51" customFormat="1">
      <c r="A63" s="46"/>
      <c r="B63" s="150" t="s">
        <v>169</v>
      </c>
      <c r="C63" s="167" t="s">
        <v>157</v>
      </c>
      <c r="D63" s="69">
        <v>0</v>
      </c>
      <c r="E63" s="69">
        <v>0</v>
      </c>
      <c r="F63" s="69">
        <v>0</v>
      </c>
      <c r="G63" s="60">
        <v>137200</v>
      </c>
    </row>
    <row r="64" spans="1:7" s="51" customFormat="1" ht="25.5">
      <c r="A64" s="46" t="s">
        <v>3</v>
      </c>
      <c r="B64" s="150">
        <v>52</v>
      </c>
      <c r="C64" s="167" t="s">
        <v>168</v>
      </c>
      <c r="D64" s="77">
        <f>D63</f>
        <v>0</v>
      </c>
      <c r="E64" s="77">
        <f t="shared" ref="E64:F64" si="6">E63</f>
        <v>0</v>
      </c>
      <c r="F64" s="77">
        <f t="shared" si="6"/>
        <v>0</v>
      </c>
      <c r="G64" s="74">
        <v>137200</v>
      </c>
    </row>
    <row r="65" spans="1:7" s="51" customFormat="1">
      <c r="A65" s="46" t="s">
        <v>3</v>
      </c>
      <c r="B65" s="65">
        <v>3.0000000000000001E-3</v>
      </c>
      <c r="C65" s="48" t="s">
        <v>20</v>
      </c>
      <c r="D65" s="74">
        <f>D51+D46+D56+D60+D64</f>
        <v>57296</v>
      </c>
      <c r="E65" s="74">
        <f t="shared" ref="E65:F65" si="7">E51+E46+E56+E60+E64</f>
        <v>251117</v>
      </c>
      <c r="F65" s="74">
        <f t="shared" si="7"/>
        <v>88186</v>
      </c>
      <c r="G65" s="74">
        <v>410445</v>
      </c>
    </row>
    <row r="66" spans="1:7" s="51" customFormat="1">
      <c r="A66" s="46"/>
      <c r="B66" s="65"/>
      <c r="C66" s="48"/>
      <c r="D66" s="135"/>
      <c r="E66" s="135"/>
      <c r="F66" s="135"/>
      <c r="G66" s="135"/>
    </row>
    <row r="67" spans="1:7" s="51" customFormat="1">
      <c r="A67" s="46"/>
      <c r="B67" s="65">
        <v>0.79600000000000004</v>
      </c>
      <c r="C67" s="181" t="s">
        <v>155</v>
      </c>
      <c r="D67" s="68"/>
      <c r="E67" s="68"/>
      <c r="F67" s="68"/>
      <c r="G67" s="68"/>
    </row>
    <row r="68" spans="1:7" s="51" customFormat="1">
      <c r="A68" s="46"/>
      <c r="B68" s="5">
        <v>29</v>
      </c>
      <c r="C68" s="67" t="s">
        <v>23</v>
      </c>
      <c r="D68" s="68"/>
      <c r="E68" s="68"/>
      <c r="F68" s="68"/>
      <c r="G68" s="68"/>
    </row>
    <row r="69" spans="1:7" s="51" customFormat="1" ht="25.5">
      <c r="A69" s="46"/>
      <c r="B69" s="165" t="s">
        <v>62</v>
      </c>
      <c r="C69" s="139" t="s">
        <v>154</v>
      </c>
      <c r="D69" s="69">
        <v>0</v>
      </c>
      <c r="E69" s="69">
        <v>0</v>
      </c>
      <c r="F69" s="69">
        <v>0</v>
      </c>
      <c r="G69" s="68">
        <v>1</v>
      </c>
    </row>
    <row r="70" spans="1:7" s="51" customFormat="1">
      <c r="A70" s="46" t="s">
        <v>3</v>
      </c>
      <c r="B70" s="5">
        <v>29</v>
      </c>
      <c r="C70" s="67" t="s">
        <v>23</v>
      </c>
      <c r="D70" s="77">
        <f>D69</f>
        <v>0</v>
      </c>
      <c r="E70" s="77">
        <f t="shared" ref="E70:F71" si="8">E69</f>
        <v>0</v>
      </c>
      <c r="F70" s="77">
        <f t="shared" si="8"/>
        <v>0</v>
      </c>
      <c r="G70" s="74">
        <v>1</v>
      </c>
    </row>
    <row r="71" spans="1:7" s="51" customFormat="1">
      <c r="A71" s="46" t="s">
        <v>3</v>
      </c>
      <c r="B71" s="65">
        <v>0.79600000000000004</v>
      </c>
      <c r="C71" s="181" t="s">
        <v>155</v>
      </c>
      <c r="D71" s="77">
        <f>D70</f>
        <v>0</v>
      </c>
      <c r="E71" s="77">
        <f t="shared" si="8"/>
        <v>0</v>
      </c>
      <c r="F71" s="77">
        <f t="shared" si="8"/>
        <v>0</v>
      </c>
      <c r="G71" s="74">
        <v>1</v>
      </c>
    </row>
    <row r="72" spans="1:7" s="51" customFormat="1">
      <c r="A72" s="46"/>
      <c r="B72" s="165"/>
      <c r="C72" s="76"/>
      <c r="D72" s="68"/>
      <c r="E72" s="68"/>
      <c r="F72" s="68"/>
      <c r="G72" s="68"/>
    </row>
    <row r="73" spans="1:7" s="51" customFormat="1">
      <c r="A73" s="46"/>
      <c r="B73" s="58" t="s">
        <v>158</v>
      </c>
      <c r="C73" s="48" t="s">
        <v>159</v>
      </c>
      <c r="D73" s="68"/>
      <c r="E73" s="68"/>
      <c r="F73" s="68"/>
      <c r="G73" s="68"/>
    </row>
    <row r="74" spans="1:7" s="51" customFormat="1">
      <c r="A74" s="46"/>
      <c r="B74" s="5">
        <v>62</v>
      </c>
      <c r="C74" s="19" t="s">
        <v>160</v>
      </c>
      <c r="D74" s="68"/>
      <c r="E74" s="68"/>
      <c r="F74" s="68"/>
      <c r="G74" s="68"/>
    </row>
    <row r="75" spans="1:7" s="51" customFormat="1">
      <c r="A75" s="46"/>
      <c r="B75" s="5">
        <v>50</v>
      </c>
      <c r="C75" s="19" t="s">
        <v>161</v>
      </c>
      <c r="D75" s="68"/>
      <c r="E75" s="68"/>
      <c r="F75" s="68"/>
      <c r="G75" s="68"/>
    </row>
    <row r="76" spans="1:7" s="51" customFormat="1" ht="15" customHeight="1">
      <c r="A76" s="46"/>
      <c r="B76" s="165" t="s">
        <v>162</v>
      </c>
      <c r="C76" s="76" t="s">
        <v>138</v>
      </c>
      <c r="D76" s="69">
        <v>0</v>
      </c>
      <c r="E76" s="69">
        <v>0</v>
      </c>
      <c r="F76" s="69">
        <v>0</v>
      </c>
      <c r="G76" s="68">
        <v>35400</v>
      </c>
    </row>
    <row r="77" spans="1:7" s="51" customFormat="1">
      <c r="A77" s="46" t="s">
        <v>3</v>
      </c>
      <c r="B77" s="5">
        <v>50</v>
      </c>
      <c r="C77" s="19" t="s">
        <v>161</v>
      </c>
      <c r="D77" s="77">
        <f>D76</f>
        <v>0</v>
      </c>
      <c r="E77" s="77">
        <f t="shared" ref="E77:F79" si="9">E76</f>
        <v>0</v>
      </c>
      <c r="F77" s="77">
        <f t="shared" si="9"/>
        <v>0</v>
      </c>
      <c r="G77" s="74">
        <v>35400</v>
      </c>
    </row>
    <row r="78" spans="1:7" s="51" customFormat="1">
      <c r="A78" s="46" t="s">
        <v>3</v>
      </c>
      <c r="B78" s="5">
        <v>62</v>
      </c>
      <c r="C78" s="19" t="s">
        <v>160</v>
      </c>
      <c r="D78" s="77">
        <f>D77</f>
        <v>0</v>
      </c>
      <c r="E78" s="77">
        <f t="shared" si="9"/>
        <v>0</v>
      </c>
      <c r="F78" s="77">
        <f t="shared" si="9"/>
        <v>0</v>
      </c>
      <c r="G78" s="74">
        <v>35400</v>
      </c>
    </row>
    <row r="79" spans="1:7" s="51" customFormat="1">
      <c r="A79" s="46" t="s">
        <v>3</v>
      </c>
      <c r="B79" s="58" t="s">
        <v>158</v>
      </c>
      <c r="C79" s="48" t="s">
        <v>159</v>
      </c>
      <c r="D79" s="77">
        <f>D78</f>
        <v>0</v>
      </c>
      <c r="E79" s="77">
        <f t="shared" si="9"/>
        <v>0</v>
      </c>
      <c r="F79" s="77">
        <f t="shared" si="9"/>
        <v>0</v>
      </c>
      <c r="G79" s="74">
        <v>35400</v>
      </c>
    </row>
    <row r="80" spans="1:7" s="51" customFormat="1">
      <c r="A80" s="46" t="s">
        <v>3</v>
      </c>
      <c r="B80" s="47">
        <v>2070</v>
      </c>
      <c r="C80" s="48" t="s">
        <v>19</v>
      </c>
      <c r="D80" s="63">
        <f t="shared" ref="D80:F80" si="10">D65+D33+D71+D79</f>
        <v>86776</v>
      </c>
      <c r="E80" s="63">
        <f t="shared" si="10"/>
        <v>283831</v>
      </c>
      <c r="F80" s="63">
        <f t="shared" si="10"/>
        <v>120900</v>
      </c>
      <c r="G80" s="63">
        <v>487213</v>
      </c>
    </row>
    <row r="81" spans="1:7" s="51" customFormat="1" ht="7.5" customHeight="1">
      <c r="A81" s="46"/>
      <c r="B81" s="47"/>
      <c r="C81" s="48"/>
      <c r="D81" s="60"/>
      <c r="E81" s="60"/>
      <c r="F81" s="60"/>
      <c r="G81" s="78"/>
    </row>
    <row r="82" spans="1:7" s="51" customFormat="1" ht="14.85" customHeight="1">
      <c r="A82" s="62" t="s">
        <v>5</v>
      </c>
      <c r="B82" s="79">
        <v>2230</v>
      </c>
      <c r="C82" s="80" t="s">
        <v>25</v>
      </c>
      <c r="D82" s="146"/>
      <c r="E82" s="146"/>
      <c r="F82" s="146"/>
      <c r="G82" s="146"/>
    </row>
    <row r="83" spans="1:7" s="51" customFormat="1" ht="14.85" customHeight="1">
      <c r="A83" s="81"/>
      <c r="B83" s="82">
        <v>3</v>
      </c>
      <c r="C83" s="67" t="s">
        <v>20</v>
      </c>
      <c r="D83" s="3"/>
      <c r="E83" s="3"/>
      <c r="F83" s="3"/>
      <c r="G83" s="3"/>
    </row>
    <row r="84" spans="1:7" s="51" customFormat="1" ht="14.85" customHeight="1">
      <c r="A84" s="81"/>
      <c r="B84" s="83">
        <v>3.101</v>
      </c>
      <c r="C84" s="43" t="s">
        <v>26</v>
      </c>
      <c r="D84" s="84"/>
      <c r="E84" s="84"/>
      <c r="F84" s="84"/>
      <c r="G84" s="84"/>
    </row>
    <row r="85" spans="1:7" s="51" customFormat="1" ht="14.85" customHeight="1">
      <c r="A85" s="81"/>
      <c r="B85" s="85">
        <v>60</v>
      </c>
      <c r="C85" s="183" t="s">
        <v>68</v>
      </c>
      <c r="D85" s="84"/>
      <c r="E85" s="84"/>
      <c r="F85" s="84"/>
      <c r="G85" s="84"/>
    </row>
    <row r="86" spans="1:7" s="51" customFormat="1" ht="14.85" customHeight="1">
      <c r="A86" s="86"/>
      <c r="B86" s="155" t="s">
        <v>8</v>
      </c>
      <c r="C86" s="138" t="s">
        <v>7</v>
      </c>
      <c r="D86" s="60">
        <v>19030</v>
      </c>
      <c r="E86" s="60">
        <v>22649</v>
      </c>
      <c r="F86" s="60">
        <v>22649</v>
      </c>
      <c r="G86" s="88">
        <v>14316</v>
      </c>
    </row>
    <row r="87" spans="1:7" s="51" customFormat="1" ht="14.85" customHeight="1">
      <c r="A87" s="86"/>
      <c r="B87" s="155" t="s">
        <v>27</v>
      </c>
      <c r="C87" s="138" t="s">
        <v>12</v>
      </c>
      <c r="D87" s="60">
        <v>3750</v>
      </c>
      <c r="E87" s="60">
        <v>2131</v>
      </c>
      <c r="F87" s="60">
        <v>2131</v>
      </c>
      <c r="G87" s="88">
        <v>1001</v>
      </c>
    </row>
    <row r="88" spans="1:7" s="51" customFormat="1">
      <c r="A88" s="53"/>
      <c r="B88" s="52" t="s">
        <v>111</v>
      </c>
      <c r="C88" s="160" t="s">
        <v>105</v>
      </c>
      <c r="D88" s="69">
        <v>0</v>
      </c>
      <c r="E88" s="68">
        <v>1</v>
      </c>
      <c r="F88" s="68">
        <v>1</v>
      </c>
      <c r="G88" s="68">
        <v>716</v>
      </c>
    </row>
    <row r="89" spans="1:7" s="51" customFormat="1">
      <c r="A89" s="53"/>
      <c r="B89" s="52" t="s">
        <v>112</v>
      </c>
      <c r="C89" s="160" t="s">
        <v>106</v>
      </c>
      <c r="D89" s="69">
        <v>0</v>
      </c>
      <c r="E89" s="68">
        <v>1</v>
      </c>
      <c r="F89" s="68">
        <v>1</v>
      </c>
      <c r="G89" s="68">
        <v>11791</v>
      </c>
    </row>
    <row r="90" spans="1:7" s="51" customFormat="1" ht="14.85" customHeight="1">
      <c r="A90" s="86"/>
      <c r="B90" s="155" t="s">
        <v>9</v>
      </c>
      <c r="C90" s="160" t="s">
        <v>108</v>
      </c>
      <c r="D90" s="68">
        <v>165</v>
      </c>
      <c r="E90" s="68">
        <v>165</v>
      </c>
      <c r="F90" s="68">
        <v>165</v>
      </c>
      <c r="G90" s="88">
        <v>165</v>
      </c>
    </row>
    <row r="91" spans="1:7" s="51" customFormat="1" ht="14.85" customHeight="1">
      <c r="A91" s="93"/>
      <c r="B91" s="185" t="s">
        <v>10</v>
      </c>
      <c r="C91" s="190" t="s">
        <v>6</v>
      </c>
      <c r="D91" s="72">
        <v>660</v>
      </c>
      <c r="E91" s="72">
        <v>451</v>
      </c>
      <c r="F91" s="72">
        <v>451</v>
      </c>
      <c r="G91" s="186">
        <v>451</v>
      </c>
    </row>
    <row r="92" spans="1:7" s="51" customFormat="1" ht="14.85" customHeight="1">
      <c r="A92" s="86"/>
      <c r="B92" s="155" t="s">
        <v>28</v>
      </c>
      <c r="C92" s="138" t="s">
        <v>113</v>
      </c>
      <c r="D92" s="89">
        <v>1388</v>
      </c>
      <c r="E92" s="89">
        <v>1400</v>
      </c>
      <c r="F92" s="89">
        <v>1400</v>
      </c>
      <c r="G92" s="20">
        <v>1400</v>
      </c>
    </row>
    <row r="93" spans="1:7" s="51" customFormat="1" ht="14.85" customHeight="1">
      <c r="A93" s="86"/>
      <c r="B93" s="155" t="s">
        <v>29</v>
      </c>
      <c r="C93" s="138" t="s">
        <v>114</v>
      </c>
      <c r="D93" s="89">
        <v>2094</v>
      </c>
      <c r="E93" s="89">
        <v>2412</v>
      </c>
      <c r="F93" s="89">
        <v>2412</v>
      </c>
      <c r="G93" s="20">
        <v>2412</v>
      </c>
    </row>
    <row r="94" spans="1:7" s="51" customFormat="1" ht="14.85" customHeight="1">
      <c r="A94" s="86" t="s">
        <v>3</v>
      </c>
      <c r="B94" s="91">
        <v>60</v>
      </c>
      <c r="C94" s="67" t="s">
        <v>68</v>
      </c>
      <c r="D94" s="74">
        <f t="shared" ref="D94:F94" si="11">SUM(D86:D93)</f>
        <v>27087</v>
      </c>
      <c r="E94" s="74">
        <f t="shared" si="11"/>
        <v>29210</v>
      </c>
      <c r="F94" s="74">
        <f t="shared" si="11"/>
        <v>29210</v>
      </c>
      <c r="G94" s="74">
        <v>32252</v>
      </c>
    </row>
    <row r="95" spans="1:7" s="51" customFormat="1">
      <c r="A95" s="86"/>
      <c r="B95" s="91"/>
      <c r="C95" s="67"/>
      <c r="D95" s="70"/>
      <c r="E95" s="70"/>
      <c r="F95" s="70"/>
      <c r="G95" s="70"/>
    </row>
    <row r="96" spans="1:7" s="51" customFormat="1" ht="14.85" customHeight="1">
      <c r="A96" s="92"/>
      <c r="B96" s="91">
        <v>61</v>
      </c>
      <c r="C96" s="67" t="s">
        <v>30</v>
      </c>
      <c r="D96" s="88"/>
      <c r="E96" s="88"/>
      <c r="F96" s="88"/>
      <c r="G96" s="88"/>
    </row>
    <row r="97" spans="1:7" s="51" customFormat="1" ht="14.85" customHeight="1">
      <c r="A97" s="92"/>
      <c r="B97" s="155" t="s">
        <v>31</v>
      </c>
      <c r="C97" s="138" t="s">
        <v>7</v>
      </c>
      <c r="D97" s="68">
        <f>9388-1</f>
        <v>9387</v>
      </c>
      <c r="E97" s="68">
        <v>9781</v>
      </c>
      <c r="F97" s="68">
        <v>9781</v>
      </c>
      <c r="G97" s="68">
        <v>6689</v>
      </c>
    </row>
    <row r="98" spans="1:7" s="51" customFormat="1" ht="14.85" customHeight="1">
      <c r="A98" s="92"/>
      <c r="B98" s="155" t="s">
        <v>32</v>
      </c>
      <c r="C98" s="138" t="s">
        <v>12</v>
      </c>
      <c r="D98" s="68">
        <v>3286</v>
      </c>
      <c r="E98" s="68">
        <v>2308</v>
      </c>
      <c r="F98" s="68">
        <v>2308</v>
      </c>
      <c r="G98" s="68">
        <v>1934</v>
      </c>
    </row>
    <row r="99" spans="1:7" s="51" customFormat="1">
      <c r="A99" s="53"/>
      <c r="B99" s="52" t="s">
        <v>115</v>
      </c>
      <c r="C99" s="160" t="s">
        <v>105</v>
      </c>
      <c r="D99" s="69">
        <v>0</v>
      </c>
      <c r="E99" s="68">
        <v>1</v>
      </c>
      <c r="F99" s="68">
        <v>1</v>
      </c>
      <c r="G99" s="68">
        <v>327</v>
      </c>
    </row>
    <row r="100" spans="1:7" s="51" customFormat="1">
      <c r="A100" s="53"/>
      <c r="B100" s="52" t="s">
        <v>116</v>
      </c>
      <c r="C100" s="160" t="s">
        <v>106</v>
      </c>
      <c r="D100" s="69">
        <v>0</v>
      </c>
      <c r="E100" s="68">
        <v>1</v>
      </c>
      <c r="F100" s="68">
        <v>1</v>
      </c>
      <c r="G100" s="68">
        <v>5556</v>
      </c>
    </row>
    <row r="101" spans="1:7" s="51" customFormat="1" ht="14.85" customHeight="1">
      <c r="A101" s="92"/>
      <c r="B101" s="156" t="s">
        <v>52</v>
      </c>
      <c r="C101" s="160" t="s">
        <v>108</v>
      </c>
      <c r="D101" s="68">
        <f>63+1</f>
        <v>64</v>
      </c>
      <c r="E101" s="68">
        <v>110</v>
      </c>
      <c r="F101" s="68">
        <v>110</v>
      </c>
      <c r="G101" s="68">
        <v>110</v>
      </c>
    </row>
    <row r="102" spans="1:7" s="51" customFormat="1" ht="14.85" customHeight="1">
      <c r="A102" s="92"/>
      <c r="B102" s="155" t="s">
        <v>44</v>
      </c>
      <c r="C102" s="138" t="s">
        <v>6</v>
      </c>
      <c r="D102" s="68">
        <v>385</v>
      </c>
      <c r="E102" s="68">
        <v>385</v>
      </c>
      <c r="F102" s="68">
        <v>385</v>
      </c>
      <c r="G102" s="68">
        <v>385</v>
      </c>
    </row>
    <row r="103" spans="1:7" s="51" customFormat="1" ht="14.85" customHeight="1">
      <c r="A103" s="92"/>
      <c r="B103" s="156" t="s">
        <v>55</v>
      </c>
      <c r="C103" s="160" t="s">
        <v>113</v>
      </c>
      <c r="D103" s="68">
        <v>352</v>
      </c>
      <c r="E103" s="68">
        <v>500</v>
      </c>
      <c r="F103" s="68">
        <v>500</v>
      </c>
      <c r="G103" s="68">
        <v>500</v>
      </c>
    </row>
    <row r="104" spans="1:7" s="51" customFormat="1" ht="14.85" customHeight="1">
      <c r="A104" s="92"/>
      <c r="B104" s="155" t="s">
        <v>42</v>
      </c>
      <c r="C104" s="160" t="s">
        <v>114</v>
      </c>
      <c r="D104" s="72">
        <v>649</v>
      </c>
      <c r="E104" s="72">
        <v>648</v>
      </c>
      <c r="F104" s="72">
        <v>648</v>
      </c>
      <c r="G104" s="72">
        <v>648</v>
      </c>
    </row>
    <row r="105" spans="1:7" s="153" customFormat="1" ht="14.85" customHeight="1">
      <c r="A105" s="86" t="s">
        <v>3</v>
      </c>
      <c r="B105" s="91">
        <v>61</v>
      </c>
      <c r="C105" s="67" t="s">
        <v>30</v>
      </c>
      <c r="D105" s="72">
        <f t="shared" ref="D105:F105" si="12">SUM(D97:D104)</f>
        <v>14123</v>
      </c>
      <c r="E105" s="72">
        <f t="shared" si="12"/>
        <v>13734</v>
      </c>
      <c r="F105" s="72">
        <f t="shared" si="12"/>
        <v>13734</v>
      </c>
      <c r="G105" s="72">
        <v>16149</v>
      </c>
    </row>
    <row r="106" spans="1:7" s="51" customFormat="1">
      <c r="A106" s="86"/>
      <c r="B106" s="91"/>
      <c r="C106" s="67"/>
      <c r="D106" s="68"/>
      <c r="E106" s="68"/>
      <c r="F106" s="88"/>
      <c r="G106" s="68"/>
    </row>
    <row r="107" spans="1:7" s="51" customFormat="1" ht="14.85" customHeight="1">
      <c r="A107" s="86"/>
      <c r="B107" s="91">
        <v>62</v>
      </c>
      <c r="C107" s="67" t="s">
        <v>33</v>
      </c>
      <c r="D107" s="68"/>
      <c r="E107" s="68"/>
      <c r="F107" s="88"/>
      <c r="G107" s="68"/>
    </row>
    <row r="108" spans="1:7" s="51" customFormat="1" ht="14.85" customHeight="1">
      <c r="A108" s="86"/>
      <c r="B108" s="155" t="s">
        <v>34</v>
      </c>
      <c r="C108" s="138" t="s">
        <v>7</v>
      </c>
      <c r="D108" s="68">
        <f>8158-1</f>
        <v>8157</v>
      </c>
      <c r="E108" s="68">
        <v>7881</v>
      </c>
      <c r="F108" s="68">
        <v>7881</v>
      </c>
      <c r="G108" s="68">
        <v>5624</v>
      </c>
    </row>
    <row r="109" spans="1:7" s="51" customFormat="1" ht="14.85" customHeight="1">
      <c r="A109" s="86"/>
      <c r="B109" s="155" t="s">
        <v>35</v>
      </c>
      <c r="C109" s="138" t="s">
        <v>12</v>
      </c>
      <c r="D109" s="68">
        <f>1218-1</f>
        <v>1217</v>
      </c>
      <c r="E109" s="68">
        <v>2097</v>
      </c>
      <c r="F109" s="68">
        <v>2097</v>
      </c>
      <c r="G109" s="68">
        <v>2303</v>
      </c>
    </row>
    <row r="110" spans="1:7" s="51" customFormat="1">
      <c r="A110" s="53"/>
      <c r="B110" s="52" t="s">
        <v>117</v>
      </c>
      <c r="C110" s="160" t="s">
        <v>105</v>
      </c>
      <c r="D110" s="69">
        <v>0</v>
      </c>
      <c r="E110" s="68">
        <v>1</v>
      </c>
      <c r="F110" s="68">
        <v>1</v>
      </c>
      <c r="G110" s="68">
        <v>269</v>
      </c>
    </row>
    <row r="111" spans="1:7" s="51" customFormat="1">
      <c r="A111" s="53"/>
      <c r="B111" s="52" t="s">
        <v>118</v>
      </c>
      <c r="C111" s="160" t="s">
        <v>106</v>
      </c>
      <c r="D111" s="69">
        <v>0</v>
      </c>
      <c r="E111" s="68">
        <v>1</v>
      </c>
      <c r="F111" s="68">
        <v>1</v>
      </c>
      <c r="G111" s="68">
        <v>4563</v>
      </c>
    </row>
    <row r="112" spans="1:7" s="153" customFormat="1" ht="14.85" customHeight="1">
      <c r="A112" s="86"/>
      <c r="B112" s="155" t="s">
        <v>53</v>
      </c>
      <c r="C112" s="160" t="s">
        <v>108</v>
      </c>
      <c r="D112" s="68">
        <v>110</v>
      </c>
      <c r="E112" s="68">
        <v>110</v>
      </c>
      <c r="F112" s="68">
        <v>110</v>
      </c>
      <c r="G112" s="68">
        <v>110</v>
      </c>
    </row>
    <row r="113" spans="1:7" s="51" customFormat="1" ht="14.85" customHeight="1">
      <c r="A113" s="86"/>
      <c r="B113" s="155" t="s">
        <v>36</v>
      </c>
      <c r="C113" s="138" t="s">
        <v>6</v>
      </c>
      <c r="D113" s="68">
        <f>606+1</f>
        <v>607</v>
      </c>
      <c r="E113" s="68">
        <v>964</v>
      </c>
      <c r="F113" s="68">
        <v>964</v>
      </c>
      <c r="G113" s="68">
        <v>964</v>
      </c>
    </row>
    <row r="114" spans="1:7" s="51" customFormat="1" ht="14.85" customHeight="1">
      <c r="A114" s="86"/>
      <c r="B114" s="156" t="s">
        <v>54</v>
      </c>
      <c r="C114" s="160" t="s">
        <v>113</v>
      </c>
      <c r="D114" s="68">
        <v>249</v>
      </c>
      <c r="E114" s="68">
        <v>400</v>
      </c>
      <c r="F114" s="68">
        <v>400</v>
      </c>
      <c r="G114" s="68">
        <v>400</v>
      </c>
    </row>
    <row r="115" spans="1:7" s="51" customFormat="1" ht="14.85" customHeight="1">
      <c r="A115" s="86"/>
      <c r="B115" s="155" t="s">
        <v>43</v>
      </c>
      <c r="C115" s="160" t="s">
        <v>114</v>
      </c>
      <c r="D115" s="72">
        <v>643</v>
      </c>
      <c r="E115" s="72">
        <v>1260</v>
      </c>
      <c r="F115" s="72">
        <v>1260</v>
      </c>
      <c r="G115" s="72">
        <v>1260</v>
      </c>
    </row>
    <row r="116" spans="1:7" s="51" customFormat="1" ht="14.85" customHeight="1">
      <c r="A116" s="86" t="s">
        <v>3</v>
      </c>
      <c r="B116" s="91">
        <v>62</v>
      </c>
      <c r="C116" s="67" t="s">
        <v>33</v>
      </c>
      <c r="D116" s="72">
        <f t="shared" ref="D116:F116" si="13">SUM(D108:D115)</f>
        <v>10983</v>
      </c>
      <c r="E116" s="72">
        <f t="shared" si="13"/>
        <v>12714</v>
      </c>
      <c r="F116" s="72">
        <f t="shared" si="13"/>
        <v>12714</v>
      </c>
      <c r="G116" s="72">
        <v>15493</v>
      </c>
    </row>
    <row r="117" spans="1:7" s="51" customFormat="1" ht="14.85" customHeight="1">
      <c r="A117" s="86"/>
      <c r="B117" s="91"/>
      <c r="C117" s="67"/>
      <c r="D117" s="68"/>
      <c r="E117" s="68"/>
      <c r="F117" s="68"/>
      <c r="G117" s="68"/>
    </row>
    <row r="118" spans="1:7" s="51" customFormat="1" ht="14.85" customHeight="1">
      <c r="A118" s="86"/>
      <c r="B118" s="91">
        <v>63</v>
      </c>
      <c r="C118" s="67" t="s">
        <v>56</v>
      </c>
      <c r="D118" s="68"/>
      <c r="E118" s="68"/>
      <c r="F118" s="68"/>
      <c r="G118" s="68"/>
    </row>
    <row r="119" spans="1:7" s="51" customFormat="1" ht="14.85" customHeight="1">
      <c r="A119" s="86"/>
      <c r="B119" s="87" t="s">
        <v>69</v>
      </c>
      <c r="C119" s="67" t="s">
        <v>7</v>
      </c>
      <c r="D119" s="68">
        <f>488-1</f>
        <v>487</v>
      </c>
      <c r="E119" s="68">
        <v>1366</v>
      </c>
      <c r="F119" s="68">
        <v>1366</v>
      </c>
      <c r="G119" s="68">
        <v>3023</v>
      </c>
    </row>
    <row r="120" spans="1:7" s="51" customFormat="1" ht="14.85" customHeight="1">
      <c r="A120" s="86"/>
      <c r="B120" s="155" t="s">
        <v>101</v>
      </c>
      <c r="C120" s="138" t="s">
        <v>12</v>
      </c>
      <c r="D120" s="69">
        <v>0</v>
      </c>
      <c r="E120" s="68">
        <v>1737</v>
      </c>
      <c r="F120" s="68">
        <v>1737</v>
      </c>
      <c r="G120" s="68">
        <v>2547</v>
      </c>
    </row>
    <row r="121" spans="1:7" s="51" customFormat="1">
      <c r="A121" s="53"/>
      <c r="B121" s="52" t="s">
        <v>119</v>
      </c>
      <c r="C121" s="160" t="s">
        <v>105</v>
      </c>
      <c r="D121" s="69">
        <v>0</v>
      </c>
      <c r="E121" s="68">
        <v>1</v>
      </c>
      <c r="F121" s="68">
        <v>1</v>
      </c>
      <c r="G121" s="68">
        <v>127</v>
      </c>
    </row>
    <row r="122" spans="1:7" s="51" customFormat="1">
      <c r="A122" s="53"/>
      <c r="B122" s="52" t="s">
        <v>120</v>
      </c>
      <c r="C122" s="160" t="s">
        <v>106</v>
      </c>
      <c r="D122" s="69">
        <v>0</v>
      </c>
      <c r="E122" s="68">
        <v>1</v>
      </c>
      <c r="F122" s="68">
        <v>1</v>
      </c>
      <c r="G122" s="68">
        <v>2321</v>
      </c>
    </row>
    <row r="123" spans="1:7" s="51" customFormat="1" ht="14.85" customHeight="1">
      <c r="A123" s="86"/>
      <c r="B123" s="155" t="s">
        <v>57</v>
      </c>
      <c r="C123" s="138" t="s">
        <v>6</v>
      </c>
      <c r="D123" s="68">
        <v>109</v>
      </c>
      <c r="E123" s="68">
        <v>110</v>
      </c>
      <c r="F123" s="68">
        <v>110</v>
      </c>
      <c r="G123" s="68">
        <v>110</v>
      </c>
    </row>
    <row r="124" spans="1:7" s="51" customFormat="1" ht="14.85" customHeight="1">
      <c r="A124" s="86"/>
      <c r="B124" s="156" t="s">
        <v>93</v>
      </c>
      <c r="C124" s="160" t="s">
        <v>113</v>
      </c>
      <c r="D124" s="69">
        <v>0</v>
      </c>
      <c r="E124" s="68">
        <v>500</v>
      </c>
      <c r="F124" s="68">
        <v>500</v>
      </c>
      <c r="G124" s="68">
        <v>500</v>
      </c>
    </row>
    <row r="125" spans="1:7" s="51" customFormat="1" ht="14.85" customHeight="1">
      <c r="A125" s="86"/>
      <c r="B125" s="155" t="s">
        <v>92</v>
      </c>
      <c r="C125" s="160" t="s">
        <v>114</v>
      </c>
      <c r="D125" s="68">
        <v>865</v>
      </c>
      <c r="E125" s="68">
        <v>1944</v>
      </c>
      <c r="F125" s="68">
        <v>1944</v>
      </c>
      <c r="G125" s="68">
        <v>1944</v>
      </c>
    </row>
    <row r="126" spans="1:7" s="51" customFormat="1" ht="14.85" customHeight="1">
      <c r="A126" s="86"/>
      <c r="B126" s="155" t="s">
        <v>137</v>
      </c>
      <c r="C126" s="160" t="s">
        <v>138</v>
      </c>
      <c r="D126" s="69">
        <v>0</v>
      </c>
      <c r="E126" s="68">
        <v>1500</v>
      </c>
      <c r="F126" s="68">
        <v>1500</v>
      </c>
      <c r="G126" s="68">
        <v>1500</v>
      </c>
    </row>
    <row r="127" spans="1:7" s="51" customFormat="1" ht="14.85" customHeight="1">
      <c r="A127" s="86" t="s">
        <v>3</v>
      </c>
      <c r="B127" s="91">
        <v>63</v>
      </c>
      <c r="C127" s="67" t="s">
        <v>56</v>
      </c>
      <c r="D127" s="74">
        <f t="shared" ref="D127:F127" si="14">SUM(D119:D126)</f>
        <v>1461</v>
      </c>
      <c r="E127" s="74">
        <f t="shared" si="14"/>
        <v>7159</v>
      </c>
      <c r="F127" s="74">
        <f t="shared" si="14"/>
        <v>7159</v>
      </c>
      <c r="G127" s="74">
        <v>12072</v>
      </c>
    </row>
    <row r="128" spans="1:7" s="51" customFormat="1" ht="14.85" customHeight="1">
      <c r="A128" s="86" t="s">
        <v>3</v>
      </c>
      <c r="B128" s="95">
        <v>3.101</v>
      </c>
      <c r="C128" s="96" t="s">
        <v>26</v>
      </c>
      <c r="D128" s="72">
        <f t="shared" ref="D128:F128" si="15">D94+D105+D116+D127</f>
        <v>53654</v>
      </c>
      <c r="E128" s="72">
        <f t="shared" si="15"/>
        <v>62817</v>
      </c>
      <c r="F128" s="72">
        <f t="shared" si="15"/>
        <v>62817</v>
      </c>
      <c r="G128" s="72">
        <v>75966</v>
      </c>
    </row>
    <row r="129" spans="1:7" s="51" customFormat="1" ht="14.85" customHeight="1">
      <c r="A129" s="86" t="s">
        <v>3</v>
      </c>
      <c r="B129" s="82">
        <v>3</v>
      </c>
      <c r="C129" s="67" t="s">
        <v>20</v>
      </c>
      <c r="D129" s="72">
        <f>D128</f>
        <v>53654</v>
      </c>
      <c r="E129" s="72">
        <f t="shared" ref="E129:F130" si="16">E128</f>
        <v>62817</v>
      </c>
      <c r="F129" s="72">
        <f t="shared" si="16"/>
        <v>62817</v>
      </c>
      <c r="G129" s="72">
        <v>75966</v>
      </c>
    </row>
    <row r="130" spans="1:7" s="51" customFormat="1" ht="14.85" customHeight="1">
      <c r="A130" s="97" t="s">
        <v>3</v>
      </c>
      <c r="B130" s="98">
        <v>2230</v>
      </c>
      <c r="C130" s="99" t="s">
        <v>25</v>
      </c>
      <c r="D130" s="74">
        <f>D129</f>
        <v>53654</v>
      </c>
      <c r="E130" s="74">
        <f t="shared" si="16"/>
        <v>62817</v>
      </c>
      <c r="F130" s="74">
        <f t="shared" si="16"/>
        <v>62817</v>
      </c>
      <c r="G130" s="74">
        <v>75966</v>
      </c>
    </row>
    <row r="131" spans="1:7" ht="14.85" customHeight="1">
      <c r="A131" s="100" t="s">
        <v>3</v>
      </c>
      <c r="B131" s="101"/>
      <c r="C131" s="102" t="s">
        <v>4</v>
      </c>
      <c r="D131" s="74">
        <f>D130+D80</f>
        <v>140430</v>
      </c>
      <c r="E131" s="74">
        <f t="shared" ref="E131:F131" si="17">E130+E80</f>
        <v>346648</v>
      </c>
      <c r="F131" s="74">
        <f t="shared" si="17"/>
        <v>183717</v>
      </c>
      <c r="G131" s="74">
        <v>563179</v>
      </c>
    </row>
    <row r="132" spans="1:7" ht="7.5" customHeight="1">
      <c r="A132" s="4"/>
      <c r="B132" s="5"/>
      <c r="C132" s="6"/>
      <c r="D132" s="26"/>
      <c r="E132" s="88"/>
      <c r="F132" s="103"/>
      <c r="G132" s="104"/>
    </row>
    <row r="133" spans="1:7">
      <c r="A133" s="4"/>
      <c r="B133" s="5"/>
      <c r="C133" s="105" t="s">
        <v>11</v>
      </c>
      <c r="D133" s="106"/>
      <c r="E133" s="3"/>
      <c r="F133" s="107"/>
      <c r="G133" s="108"/>
    </row>
    <row r="134" spans="1:7" s="51" customFormat="1" ht="12" customHeight="1">
      <c r="A134" s="81" t="s">
        <v>5</v>
      </c>
      <c r="B134" s="109">
        <v>4059</v>
      </c>
      <c r="C134" s="110" t="s">
        <v>37</v>
      </c>
      <c r="D134" s="147"/>
      <c r="E134" s="147"/>
      <c r="F134" s="147"/>
      <c r="G134" s="147"/>
    </row>
    <row r="135" spans="1:7" s="51" customFormat="1" ht="12" customHeight="1">
      <c r="A135" s="53"/>
      <c r="B135" s="112">
        <v>1</v>
      </c>
      <c r="C135" s="113" t="s">
        <v>38</v>
      </c>
      <c r="D135" s="148"/>
      <c r="E135" s="148"/>
      <c r="F135" s="148"/>
      <c r="G135" s="148"/>
    </row>
    <row r="136" spans="1:7" s="51" customFormat="1" ht="12" customHeight="1">
      <c r="A136" s="53"/>
      <c r="B136" s="83">
        <v>1.0509999999999999</v>
      </c>
      <c r="C136" s="114" t="s">
        <v>39</v>
      </c>
      <c r="D136" s="148"/>
      <c r="E136" s="148"/>
      <c r="F136" s="148"/>
      <c r="G136" s="148"/>
    </row>
    <row r="137" spans="1:7" s="51" customFormat="1" ht="12" customHeight="1">
      <c r="A137" s="53"/>
      <c r="B137" s="116">
        <v>44</v>
      </c>
      <c r="C137" s="117" t="s">
        <v>46</v>
      </c>
      <c r="D137" s="148"/>
      <c r="E137" s="148"/>
      <c r="F137" s="148"/>
      <c r="G137" s="148"/>
    </row>
    <row r="138" spans="1:7" s="51" customFormat="1" ht="12" customHeight="1">
      <c r="A138" s="53"/>
      <c r="B138" s="116">
        <v>58</v>
      </c>
      <c r="C138" s="117" t="s">
        <v>173</v>
      </c>
      <c r="D138" s="148"/>
      <c r="E138" s="148"/>
      <c r="F138" s="148"/>
      <c r="G138" s="148"/>
    </row>
    <row r="139" spans="1:7" s="51" customFormat="1" ht="12" customHeight="1">
      <c r="A139" s="53"/>
      <c r="B139" s="116" t="s">
        <v>174</v>
      </c>
      <c r="C139" s="117" t="s">
        <v>172</v>
      </c>
      <c r="D139" s="90">
        <v>0</v>
      </c>
      <c r="E139" s="90">
        <v>0</v>
      </c>
      <c r="F139" s="90">
        <v>0</v>
      </c>
      <c r="G139" s="68">
        <v>1500</v>
      </c>
    </row>
    <row r="140" spans="1:7" s="51" customFormat="1" ht="12" customHeight="1">
      <c r="A140" s="187" t="s">
        <v>3</v>
      </c>
      <c r="B140" s="188">
        <v>58</v>
      </c>
      <c r="C140" s="189" t="s">
        <v>173</v>
      </c>
      <c r="D140" s="77">
        <f>D139</f>
        <v>0</v>
      </c>
      <c r="E140" s="77">
        <f t="shared" ref="E140:F140" si="18">E139</f>
        <v>0</v>
      </c>
      <c r="F140" s="77">
        <f t="shared" si="18"/>
        <v>0</v>
      </c>
      <c r="G140" s="159">
        <v>1500</v>
      </c>
    </row>
    <row r="141" spans="1:7" s="51" customFormat="1">
      <c r="A141" s="53"/>
      <c r="B141" s="116"/>
      <c r="C141" s="117"/>
      <c r="D141" s="148"/>
      <c r="E141" s="148"/>
      <c r="F141" s="148"/>
      <c r="G141" s="148"/>
    </row>
    <row r="142" spans="1:7" s="51" customFormat="1">
      <c r="A142" s="53"/>
      <c r="B142" s="116">
        <v>59</v>
      </c>
      <c r="C142" s="67" t="s">
        <v>68</v>
      </c>
      <c r="D142" s="148"/>
      <c r="E142" s="148"/>
      <c r="F142" s="148"/>
      <c r="G142" s="148"/>
    </row>
    <row r="143" spans="1:7" s="51" customFormat="1">
      <c r="A143" s="53"/>
      <c r="B143" s="116" t="s">
        <v>170</v>
      </c>
      <c r="C143" s="117" t="s">
        <v>171</v>
      </c>
      <c r="D143" s="90">
        <v>0</v>
      </c>
      <c r="E143" s="90">
        <v>0</v>
      </c>
      <c r="F143" s="90">
        <v>0</v>
      </c>
      <c r="G143" s="68">
        <v>1206</v>
      </c>
    </row>
    <row r="144" spans="1:7" s="51" customFormat="1">
      <c r="A144" s="115" t="s">
        <v>3</v>
      </c>
      <c r="B144" s="116">
        <v>59</v>
      </c>
      <c r="C144" s="67" t="s">
        <v>68</v>
      </c>
      <c r="D144" s="77">
        <f>D143</f>
        <v>0</v>
      </c>
      <c r="E144" s="77">
        <f t="shared" ref="E144:F144" si="19">E143</f>
        <v>0</v>
      </c>
      <c r="F144" s="77">
        <f t="shared" si="19"/>
        <v>0</v>
      </c>
      <c r="G144" s="159">
        <v>1206</v>
      </c>
    </row>
    <row r="145" spans="1:7" s="51" customFormat="1" ht="11.1" customHeight="1">
      <c r="A145" s="53"/>
      <c r="B145" s="116"/>
      <c r="C145" s="117"/>
      <c r="D145" s="148"/>
      <c r="E145" s="148"/>
      <c r="F145" s="148"/>
      <c r="G145" s="148"/>
    </row>
    <row r="146" spans="1:7" s="51" customFormat="1">
      <c r="A146" s="53"/>
      <c r="B146" s="116">
        <v>60</v>
      </c>
      <c r="C146" s="117" t="s">
        <v>134</v>
      </c>
      <c r="D146" s="148"/>
      <c r="E146" s="148"/>
      <c r="F146" s="148"/>
      <c r="G146" s="148"/>
    </row>
    <row r="147" spans="1:7" s="51" customFormat="1">
      <c r="A147" s="53"/>
      <c r="B147" s="152" t="s">
        <v>140</v>
      </c>
      <c r="C147" s="117" t="s">
        <v>136</v>
      </c>
      <c r="D147" s="90">
        <v>0</v>
      </c>
      <c r="E147" s="89">
        <v>1999</v>
      </c>
      <c r="F147" s="89">
        <v>1999</v>
      </c>
      <c r="G147" s="69">
        <v>0</v>
      </c>
    </row>
    <row r="148" spans="1:7" s="51" customFormat="1">
      <c r="A148" s="53"/>
      <c r="B148" s="152" t="s">
        <v>141</v>
      </c>
      <c r="C148" s="141" t="s">
        <v>135</v>
      </c>
      <c r="D148" s="73">
        <v>0</v>
      </c>
      <c r="E148" s="72">
        <v>1</v>
      </c>
      <c r="F148" s="72">
        <v>1</v>
      </c>
      <c r="G148" s="73">
        <v>0</v>
      </c>
    </row>
    <row r="149" spans="1:7" s="51" customFormat="1">
      <c r="A149" s="115" t="s">
        <v>3</v>
      </c>
      <c r="B149" s="116">
        <v>60</v>
      </c>
      <c r="C149" s="117" t="s">
        <v>134</v>
      </c>
      <c r="D149" s="73">
        <f t="shared" ref="D149:F149" si="20">SUM(D147:D148)</f>
        <v>0</v>
      </c>
      <c r="E149" s="72">
        <f t="shared" si="20"/>
        <v>2000</v>
      </c>
      <c r="F149" s="72">
        <f t="shared" si="20"/>
        <v>2000</v>
      </c>
      <c r="G149" s="73">
        <v>0</v>
      </c>
    </row>
    <row r="150" spans="1:7" s="51" customFormat="1">
      <c r="A150" s="53" t="s">
        <v>3</v>
      </c>
      <c r="B150" s="116">
        <v>44</v>
      </c>
      <c r="C150" s="117" t="s">
        <v>133</v>
      </c>
      <c r="D150" s="77">
        <f>D140+D144+D149</f>
        <v>0</v>
      </c>
      <c r="E150" s="74">
        <f t="shared" ref="E150:F150" si="21">E140+E144+E149</f>
        <v>2000</v>
      </c>
      <c r="F150" s="74">
        <f t="shared" si="21"/>
        <v>2000</v>
      </c>
      <c r="G150" s="74">
        <v>2706</v>
      </c>
    </row>
    <row r="151" spans="1:7" s="51" customFormat="1" ht="11.1" customHeight="1">
      <c r="A151" s="53"/>
      <c r="B151" s="83"/>
      <c r="C151" s="114"/>
      <c r="D151" s="148"/>
      <c r="E151" s="148"/>
      <c r="F151" s="148"/>
      <c r="G151" s="148"/>
    </row>
    <row r="152" spans="1:7" s="51" customFormat="1">
      <c r="A152" s="53"/>
      <c r="B152" s="116">
        <v>48</v>
      </c>
      <c r="C152" s="117" t="s">
        <v>125</v>
      </c>
      <c r="D152" s="148"/>
      <c r="E152" s="148"/>
      <c r="F152" s="148"/>
      <c r="G152" s="148"/>
    </row>
    <row r="153" spans="1:7" s="51" customFormat="1" ht="15" customHeight="1">
      <c r="A153" s="53"/>
      <c r="B153" s="116">
        <v>60</v>
      </c>
      <c r="C153" s="117" t="s">
        <v>128</v>
      </c>
      <c r="D153" s="148"/>
      <c r="E153" s="148"/>
      <c r="F153" s="148"/>
      <c r="G153" s="148"/>
    </row>
    <row r="154" spans="1:7" s="51" customFormat="1">
      <c r="A154" s="53"/>
      <c r="B154" s="152" t="s">
        <v>126</v>
      </c>
      <c r="C154" s="141" t="s">
        <v>124</v>
      </c>
      <c r="D154" s="73">
        <v>0</v>
      </c>
      <c r="E154" s="72">
        <v>5000</v>
      </c>
      <c r="F154" s="72">
        <v>5000</v>
      </c>
      <c r="G154" s="72">
        <v>5000</v>
      </c>
    </row>
    <row r="155" spans="1:7" s="51" customFormat="1" ht="15" customHeight="1">
      <c r="A155" s="115" t="s">
        <v>3</v>
      </c>
      <c r="B155" s="116">
        <v>60</v>
      </c>
      <c r="C155" s="117" t="s">
        <v>128</v>
      </c>
      <c r="D155" s="73">
        <f t="shared" ref="D155:F155" si="22">D154</f>
        <v>0</v>
      </c>
      <c r="E155" s="72">
        <f t="shared" si="22"/>
        <v>5000</v>
      </c>
      <c r="F155" s="72">
        <f t="shared" si="22"/>
        <v>5000</v>
      </c>
      <c r="G155" s="161">
        <v>5000</v>
      </c>
    </row>
    <row r="156" spans="1:7" s="51" customFormat="1" ht="11.1" customHeight="1">
      <c r="A156" s="115"/>
      <c r="B156" s="116"/>
      <c r="C156" s="117"/>
      <c r="D156" s="147"/>
      <c r="E156" s="147"/>
      <c r="F156" s="147"/>
      <c r="G156" s="147"/>
    </row>
    <row r="157" spans="1:7" s="51" customFormat="1" ht="25.5">
      <c r="A157" s="53"/>
      <c r="B157" s="116">
        <v>61</v>
      </c>
      <c r="C157" s="117" t="s">
        <v>131</v>
      </c>
      <c r="D157" s="148"/>
      <c r="E157" s="148"/>
      <c r="F157" s="148"/>
      <c r="G157" s="148"/>
    </row>
    <row r="158" spans="1:7" s="51" customFormat="1">
      <c r="A158" s="53"/>
      <c r="B158" s="152" t="s">
        <v>132</v>
      </c>
      <c r="C158" s="141" t="s">
        <v>124</v>
      </c>
      <c r="D158" s="73">
        <v>0</v>
      </c>
      <c r="E158" s="72">
        <v>3100</v>
      </c>
      <c r="F158" s="72">
        <v>3100</v>
      </c>
      <c r="G158" s="73">
        <v>0</v>
      </c>
    </row>
    <row r="159" spans="1:7" s="51" customFormat="1" ht="25.5">
      <c r="A159" s="115" t="s">
        <v>3</v>
      </c>
      <c r="B159" s="116">
        <v>61</v>
      </c>
      <c r="C159" s="117" t="s">
        <v>131</v>
      </c>
      <c r="D159" s="73">
        <f t="shared" ref="D159:F159" si="23">D158</f>
        <v>0</v>
      </c>
      <c r="E159" s="72">
        <f t="shared" si="23"/>
        <v>3100</v>
      </c>
      <c r="F159" s="72">
        <f t="shared" si="23"/>
        <v>3100</v>
      </c>
      <c r="G159" s="73">
        <v>0</v>
      </c>
    </row>
    <row r="160" spans="1:7" s="51" customFormat="1" ht="11.1" customHeight="1">
      <c r="A160" s="115"/>
      <c r="B160" s="116"/>
      <c r="C160" s="117"/>
      <c r="D160" s="69"/>
      <c r="E160" s="69"/>
      <c r="F160" s="69"/>
      <c r="G160" s="147"/>
    </row>
    <row r="161" spans="1:7" s="51" customFormat="1" ht="15" customHeight="1">
      <c r="A161" s="53"/>
      <c r="B161" s="116">
        <v>62</v>
      </c>
      <c r="C161" s="117" t="s">
        <v>163</v>
      </c>
      <c r="D161" s="148"/>
      <c r="E161" s="148"/>
      <c r="F161" s="148"/>
      <c r="G161" s="148"/>
    </row>
    <row r="162" spans="1:7" s="51" customFormat="1">
      <c r="A162" s="53"/>
      <c r="B162" s="152" t="s">
        <v>164</v>
      </c>
      <c r="C162" s="141" t="s">
        <v>124</v>
      </c>
      <c r="D162" s="73">
        <v>0</v>
      </c>
      <c r="E162" s="73">
        <v>0</v>
      </c>
      <c r="F162" s="73">
        <v>0</v>
      </c>
      <c r="G162" s="72">
        <v>1</v>
      </c>
    </row>
    <row r="163" spans="1:7" s="51" customFormat="1" ht="15" customHeight="1">
      <c r="A163" s="115" t="s">
        <v>3</v>
      </c>
      <c r="B163" s="116">
        <v>62</v>
      </c>
      <c r="C163" s="117" t="s">
        <v>163</v>
      </c>
      <c r="D163" s="73">
        <f t="shared" ref="D163:F163" si="24">D162</f>
        <v>0</v>
      </c>
      <c r="E163" s="73">
        <f t="shared" si="24"/>
        <v>0</v>
      </c>
      <c r="F163" s="73">
        <f t="shared" si="24"/>
        <v>0</v>
      </c>
      <c r="G163" s="161">
        <v>1</v>
      </c>
    </row>
    <row r="164" spans="1:7" s="51" customFormat="1" ht="11.1" customHeight="1">
      <c r="A164" s="115"/>
      <c r="B164" s="116"/>
      <c r="C164" s="117"/>
      <c r="D164" s="69"/>
      <c r="E164" s="69"/>
      <c r="F164" s="69"/>
      <c r="G164" s="147"/>
    </row>
    <row r="165" spans="1:7" s="51" customFormat="1" ht="25.5">
      <c r="A165" s="115"/>
      <c r="B165" s="116">
        <v>63</v>
      </c>
      <c r="C165" s="117" t="s">
        <v>166</v>
      </c>
      <c r="D165" s="69"/>
      <c r="E165" s="69"/>
      <c r="F165" s="69"/>
      <c r="G165" s="147"/>
    </row>
    <row r="166" spans="1:7" s="51" customFormat="1">
      <c r="A166" s="53"/>
      <c r="B166" s="152" t="s">
        <v>165</v>
      </c>
      <c r="C166" s="141" t="s">
        <v>124</v>
      </c>
      <c r="D166" s="73">
        <v>0</v>
      </c>
      <c r="E166" s="73">
        <v>0</v>
      </c>
      <c r="F166" s="73">
        <v>0</v>
      </c>
      <c r="G166" s="72">
        <v>1</v>
      </c>
    </row>
    <row r="167" spans="1:7" s="51" customFormat="1" ht="25.5">
      <c r="A167" s="115" t="s">
        <v>3</v>
      </c>
      <c r="B167" s="116">
        <v>63</v>
      </c>
      <c r="C167" s="117" t="s">
        <v>166</v>
      </c>
      <c r="D167" s="73">
        <f t="shared" ref="D167:F167" si="25">D166</f>
        <v>0</v>
      </c>
      <c r="E167" s="73">
        <f t="shared" si="25"/>
        <v>0</v>
      </c>
      <c r="F167" s="73">
        <f t="shared" si="25"/>
        <v>0</v>
      </c>
      <c r="G167" s="161">
        <v>1</v>
      </c>
    </row>
    <row r="168" spans="1:7" s="153" customFormat="1">
      <c r="A168" s="115" t="s">
        <v>3</v>
      </c>
      <c r="B168" s="116">
        <v>48</v>
      </c>
      <c r="C168" s="117" t="s">
        <v>125</v>
      </c>
      <c r="D168" s="73">
        <f>D155+D159+D163+D167</f>
        <v>0</v>
      </c>
      <c r="E168" s="72">
        <f t="shared" ref="E168:F168" si="26">E155+E159+E163+E167</f>
        <v>8100</v>
      </c>
      <c r="F168" s="72">
        <f t="shared" si="26"/>
        <v>8100</v>
      </c>
      <c r="G168" s="72">
        <v>5002</v>
      </c>
    </row>
    <row r="169" spans="1:7" s="51" customFormat="1" ht="11.1" customHeight="1">
      <c r="A169" s="53"/>
      <c r="B169" s="83"/>
      <c r="C169" s="114"/>
      <c r="D169" s="148"/>
      <c r="E169" s="148"/>
      <c r="F169" s="148"/>
      <c r="G169" s="148"/>
    </row>
    <row r="170" spans="1:7" s="51" customFormat="1">
      <c r="A170" s="53"/>
      <c r="B170" s="116">
        <v>49</v>
      </c>
      <c r="C170" s="117" t="s">
        <v>147</v>
      </c>
      <c r="D170" s="147"/>
      <c r="E170" s="147"/>
      <c r="F170" s="147"/>
      <c r="G170" s="147"/>
    </row>
    <row r="171" spans="1:7" s="51" customFormat="1" ht="38.25">
      <c r="A171" s="115"/>
      <c r="B171" s="116">
        <v>60</v>
      </c>
      <c r="C171" s="117" t="s">
        <v>177</v>
      </c>
      <c r="D171" s="147"/>
      <c r="E171" s="147"/>
      <c r="F171" s="147"/>
      <c r="G171" s="147"/>
    </row>
    <row r="172" spans="1:7" s="51" customFormat="1">
      <c r="A172" s="115"/>
      <c r="B172" s="116" t="s">
        <v>148</v>
      </c>
      <c r="C172" s="141" t="s">
        <v>124</v>
      </c>
      <c r="D172" s="69">
        <v>0</v>
      </c>
      <c r="E172" s="69">
        <v>0</v>
      </c>
      <c r="F172" s="147">
        <v>55833</v>
      </c>
      <c r="G172" s="72">
        <v>36083</v>
      </c>
    </row>
    <row r="173" spans="1:7" s="51" customFormat="1" ht="38.25">
      <c r="A173" s="115" t="s">
        <v>3</v>
      </c>
      <c r="B173" s="116">
        <v>60</v>
      </c>
      <c r="C173" s="117" t="s">
        <v>178</v>
      </c>
      <c r="D173" s="77">
        <f>D172</f>
        <v>0</v>
      </c>
      <c r="E173" s="77">
        <f t="shared" ref="E173:F173" si="27">E172</f>
        <v>0</v>
      </c>
      <c r="F173" s="159">
        <f t="shared" si="27"/>
        <v>55833</v>
      </c>
      <c r="G173" s="159">
        <v>36083</v>
      </c>
    </row>
    <row r="174" spans="1:7" s="51" customFormat="1" ht="11.1" customHeight="1">
      <c r="A174" s="115"/>
      <c r="B174" s="116"/>
      <c r="C174" s="117"/>
      <c r="D174" s="182"/>
      <c r="E174" s="182"/>
      <c r="F174" s="182"/>
      <c r="G174" s="182"/>
    </row>
    <row r="175" spans="1:7" s="51" customFormat="1" ht="27.95" customHeight="1">
      <c r="A175" s="115"/>
      <c r="B175" s="116">
        <v>61</v>
      </c>
      <c r="C175" s="117" t="s">
        <v>175</v>
      </c>
      <c r="D175" s="147"/>
      <c r="E175" s="147"/>
      <c r="F175" s="147"/>
      <c r="G175" s="147"/>
    </row>
    <row r="176" spans="1:7" s="51" customFormat="1">
      <c r="A176" s="115"/>
      <c r="B176" s="116" t="s">
        <v>176</v>
      </c>
      <c r="C176" s="141" t="s">
        <v>124</v>
      </c>
      <c r="D176" s="69">
        <v>0</v>
      </c>
      <c r="E176" s="69">
        <v>0</v>
      </c>
      <c r="F176" s="69">
        <v>0</v>
      </c>
      <c r="G176" s="72">
        <v>6200</v>
      </c>
    </row>
    <row r="177" spans="1:7" s="51" customFormat="1" ht="27.95" customHeight="1">
      <c r="A177" s="115" t="s">
        <v>3</v>
      </c>
      <c r="B177" s="116">
        <v>61</v>
      </c>
      <c r="C177" s="117" t="s">
        <v>175</v>
      </c>
      <c r="D177" s="77">
        <f>D176</f>
        <v>0</v>
      </c>
      <c r="E177" s="77">
        <f t="shared" ref="E177:F177" si="28">E176</f>
        <v>0</v>
      </c>
      <c r="F177" s="77">
        <f t="shared" si="28"/>
        <v>0</v>
      </c>
      <c r="G177" s="159">
        <v>6200</v>
      </c>
    </row>
    <row r="178" spans="1:7" s="51" customFormat="1">
      <c r="A178" s="53" t="s">
        <v>3</v>
      </c>
      <c r="B178" s="116">
        <v>49</v>
      </c>
      <c r="C178" s="117" t="s">
        <v>147</v>
      </c>
      <c r="D178" s="77">
        <f>D173+D177</f>
        <v>0</v>
      </c>
      <c r="E178" s="77">
        <f t="shared" ref="E178:F178" si="29">E173+E177</f>
        <v>0</v>
      </c>
      <c r="F178" s="159">
        <f t="shared" si="29"/>
        <v>55833</v>
      </c>
      <c r="G178" s="159">
        <v>42283</v>
      </c>
    </row>
    <row r="179" spans="1:7" s="51" customFormat="1" ht="8.25" customHeight="1">
      <c r="A179" s="53"/>
      <c r="B179" s="116"/>
      <c r="C179" s="117"/>
      <c r="D179" s="147"/>
      <c r="E179" s="147"/>
      <c r="F179" s="147"/>
      <c r="G179" s="147"/>
    </row>
    <row r="180" spans="1:7" s="51" customFormat="1">
      <c r="A180" s="53"/>
      <c r="B180" s="116">
        <v>50</v>
      </c>
      <c r="C180" s="117" t="s">
        <v>127</v>
      </c>
      <c r="D180" s="148"/>
      <c r="E180" s="148"/>
      <c r="F180" s="148"/>
      <c r="G180" s="148"/>
    </row>
    <row r="181" spans="1:7" s="51" customFormat="1">
      <c r="A181" s="53"/>
      <c r="B181" s="116">
        <v>60</v>
      </c>
      <c r="C181" s="117" t="s">
        <v>129</v>
      </c>
      <c r="D181" s="148"/>
      <c r="E181" s="148"/>
      <c r="F181" s="148"/>
      <c r="G181" s="148"/>
    </row>
    <row r="182" spans="1:7" s="51" customFormat="1">
      <c r="A182" s="53"/>
      <c r="B182" s="152" t="s">
        <v>130</v>
      </c>
      <c r="C182" s="141" t="s">
        <v>124</v>
      </c>
      <c r="D182" s="73">
        <v>0</v>
      </c>
      <c r="E182" s="72">
        <v>2500</v>
      </c>
      <c r="F182" s="72">
        <v>2500</v>
      </c>
      <c r="G182" s="72">
        <v>4447</v>
      </c>
    </row>
    <row r="183" spans="1:7" s="51" customFormat="1">
      <c r="A183" s="187" t="s">
        <v>3</v>
      </c>
      <c r="B183" s="188">
        <v>60</v>
      </c>
      <c r="C183" s="189" t="s">
        <v>129</v>
      </c>
      <c r="D183" s="73">
        <f t="shared" ref="D183:F183" si="30">D182</f>
        <v>0</v>
      </c>
      <c r="E183" s="72">
        <f t="shared" si="30"/>
        <v>2500</v>
      </c>
      <c r="F183" s="72">
        <f t="shared" si="30"/>
        <v>2500</v>
      </c>
      <c r="G183" s="72">
        <v>4447</v>
      </c>
    </row>
    <row r="184" spans="1:7" s="51" customFormat="1">
      <c r="A184" s="115"/>
      <c r="B184" s="116"/>
      <c r="C184" s="117"/>
      <c r="D184" s="69"/>
      <c r="E184" s="69"/>
      <c r="F184" s="69"/>
      <c r="G184" s="68"/>
    </row>
    <row r="185" spans="1:7" s="51" customFormat="1" ht="39.950000000000003" customHeight="1">
      <c r="A185" s="115"/>
      <c r="B185" s="116">
        <v>61</v>
      </c>
      <c r="C185" s="117" t="s">
        <v>149</v>
      </c>
      <c r="D185" s="147"/>
      <c r="E185" s="147"/>
      <c r="F185" s="147"/>
      <c r="G185" s="147"/>
    </row>
    <row r="186" spans="1:7" s="51" customFormat="1">
      <c r="A186" s="115"/>
      <c r="B186" s="116" t="s">
        <v>150</v>
      </c>
      <c r="C186" s="141" t="s">
        <v>124</v>
      </c>
      <c r="D186" s="69">
        <v>0</v>
      </c>
      <c r="E186" s="69">
        <v>0</v>
      </c>
      <c r="F186" s="147">
        <v>59781</v>
      </c>
      <c r="G186" s="72">
        <v>40031</v>
      </c>
    </row>
    <row r="187" spans="1:7" s="51" customFormat="1" ht="39.950000000000003" customHeight="1">
      <c r="A187" s="115" t="s">
        <v>3</v>
      </c>
      <c r="B187" s="116">
        <v>61</v>
      </c>
      <c r="C187" s="117" t="s">
        <v>149</v>
      </c>
      <c r="D187" s="77">
        <f>D186</f>
        <v>0</v>
      </c>
      <c r="E187" s="77">
        <f t="shared" ref="E187:F187" si="31">E186</f>
        <v>0</v>
      </c>
      <c r="F187" s="159">
        <f t="shared" si="31"/>
        <v>59781</v>
      </c>
      <c r="G187" s="159">
        <v>40031</v>
      </c>
    </row>
    <row r="188" spans="1:7" s="51" customFormat="1">
      <c r="A188" s="115" t="s">
        <v>3</v>
      </c>
      <c r="B188" s="116">
        <v>50</v>
      </c>
      <c r="C188" s="117" t="s">
        <v>127</v>
      </c>
      <c r="D188" s="77">
        <f t="shared" ref="D188:F188" si="32">D187+D183</f>
        <v>0</v>
      </c>
      <c r="E188" s="159">
        <f t="shared" si="32"/>
        <v>2500</v>
      </c>
      <c r="F188" s="159">
        <f t="shared" si="32"/>
        <v>62281</v>
      </c>
      <c r="G188" s="159">
        <v>44478</v>
      </c>
    </row>
    <row r="189" spans="1:7" s="51" customFormat="1">
      <c r="A189" s="53"/>
      <c r="B189" s="83"/>
      <c r="C189" s="114"/>
      <c r="D189" s="148"/>
      <c r="E189" s="148"/>
      <c r="F189" s="148"/>
      <c r="G189" s="148"/>
    </row>
    <row r="190" spans="1:7" s="51" customFormat="1">
      <c r="A190" s="53"/>
      <c r="B190" s="116">
        <v>64</v>
      </c>
      <c r="C190" s="117" t="s">
        <v>89</v>
      </c>
      <c r="D190" s="148"/>
      <c r="E190" s="148"/>
      <c r="F190" s="148"/>
      <c r="G190" s="148"/>
    </row>
    <row r="191" spans="1:7" s="153" customFormat="1">
      <c r="A191" s="62"/>
      <c r="B191" s="152" t="s">
        <v>87</v>
      </c>
      <c r="C191" s="141" t="s">
        <v>88</v>
      </c>
      <c r="D191" s="72">
        <v>1085</v>
      </c>
      <c r="E191" s="73">
        <v>0</v>
      </c>
      <c r="F191" s="73">
        <v>0</v>
      </c>
      <c r="G191" s="73">
        <v>0</v>
      </c>
    </row>
    <row r="192" spans="1:7" s="51" customFormat="1">
      <c r="A192" s="115" t="s">
        <v>3</v>
      </c>
      <c r="B192" s="116">
        <v>64</v>
      </c>
      <c r="C192" s="117" t="s">
        <v>89</v>
      </c>
      <c r="D192" s="72">
        <f t="shared" ref="D192:F192" si="33">D191</f>
        <v>1085</v>
      </c>
      <c r="E192" s="73">
        <f t="shared" si="33"/>
        <v>0</v>
      </c>
      <c r="F192" s="73">
        <f t="shared" si="33"/>
        <v>0</v>
      </c>
      <c r="G192" s="73">
        <v>0</v>
      </c>
    </row>
    <row r="193" spans="1:7" s="51" customFormat="1">
      <c r="A193" s="53"/>
      <c r="B193" s="83"/>
      <c r="C193" s="114"/>
      <c r="D193" s="148"/>
      <c r="E193" s="148"/>
      <c r="F193" s="148"/>
      <c r="G193" s="148"/>
    </row>
    <row r="194" spans="1:7" s="51" customFormat="1" ht="25.5">
      <c r="A194" s="115"/>
      <c r="B194" s="116">
        <v>65</v>
      </c>
      <c r="C194" s="117" t="s">
        <v>96</v>
      </c>
      <c r="D194" s="68"/>
      <c r="E194" s="69"/>
      <c r="F194" s="69"/>
      <c r="G194" s="69"/>
    </row>
    <row r="195" spans="1:7" s="51" customFormat="1">
      <c r="A195" s="115"/>
      <c r="B195" s="116" t="s">
        <v>40</v>
      </c>
      <c r="C195" s="141" t="s">
        <v>41</v>
      </c>
      <c r="D195" s="68">
        <v>995</v>
      </c>
      <c r="E195" s="69">
        <v>0</v>
      </c>
      <c r="F195" s="69">
        <v>0</v>
      </c>
      <c r="G195" s="69">
        <v>0</v>
      </c>
    </row>
    <row r="196" spans="1:7" s="51" customFormat="1">
      <c r="A196" s="115"/>
      <c r="B196" s="152" t="s">
        <v>59</v>
      </c>
      <c r="C196" s="141" t="s">
        <v>60</v>
      </c>
      <c r="D196" s="72">
        <v>5000</v>
      </c>
      <c r="E196" s="73">
        <v>0</v>
      </c>
      <c r="F196" s="73">
        <v>0</v>
      </c>
      <c r="G196" s="73">
        <v>0</v>
      </c>
    </row>
    <row r="197" spans="1:7" s="51" customFormat="1" ht="25.5">
      <c r="A197" s="115" t="s">
        <v>3</v>
      </c>
      <c r="B197" s="116">
        <v>65</v>
      </c>
      <c r="C197" s="117" t="s">
        <v>96</v>
      </c>
      <c r="D197" s="72">
        <f t="shared" ref="D197:F197" si="34">SUM(D195:D196)</f>
        <v>5995</v>
      </c>
      <c r="E197" s="73">
        <f t="shared" si="34"/>
        <v>0</v>
      </c>
      <c r="F197" s="73">
        <f t="shared" si="34"/>
        <v>0</v>
      </c>
      <c r="G197" s="73">
        <v>0</v>
      </c>
    </row>
    <row r="198" spans="1:7" s="51" customFormat="1">
      <c r="A198" s="115"/>
      <c r="B198" s="116"/>
      <c r="C198" s="117"/>
      <c r="D198" s="68"/>
      <c r="E198" s="69"/>
      <c r="F198" s="69"/>
      <c r="G198" s="69"/>
    </row>
    <row r="199" spans="1:7" s="51" customFormat="1" ht="15" customHeight="1">
      <c r="A199" s="115"/>
      <c r="B199" s="116">
        <v>66</v>
      </c>
      <c r="C199" s="117" t="s">
        <v>66</v>
      </c>
      <c r="D199" s="68"/>
      <c r="E199" s="69"/>
      <c r="F199" s="69"/>
      <c r="G199" s="69"/>
    </row>
    <row r="200" spans="1:7" s="51" customFormat="1">
      <c r="A200" s="115"/>
      <c r="B200" s="152" t="s">
        <v>61</v>
      </c>
      <c r="C200" s="141" t="s">
        <v>60</v>
      </c>
      <c r="D200" s="68">
        <v>1393</v>
      </c>
      <c r="E200" s="69">
        <v>0</v>
      </c>
      <c r="F200" s="69">
        <v>0</v>
      </c>
      <c r="G200" s="69">
        <v>0</v>
      </c>
    </row>
    <row r="201" spans="1:7" s="51" customFormat="1" ht="15" customHeight="1">
      <c r="A201" s="115" t="s">
        <v>3</v>
      </c>
      <c r="B201" s="116">
        <v>66</v>
      </c>
      <c r="C201" s="117" t="s">
        <v>66</v>
      </c>
      <c r="D201" s="74">
        <f t="shared" ref="D201:F201" si="35">SUM(D200:D200)</f>
        <v>1393</v>
      </c>
      <c r="E201" s="77">
        <f t="shared" si="35"/>
        <v>0</v>
      </c>
      <c r="F201" s="77">
        <f t="shared" si="35"/>
        <v>0</v>
      </c>
      <c r="G201" s="77">
        <v>0</v>
      </c>
    </row>
    <row r="202" spans="1:7" s="51" customFormat="1">
      <c r="A202" s="115"/>
      <c r="B202" s="116"/>
      <c r="C202" s="117"/>
      <c r="D202" s="68"/>
      <c r="E202" s="68"/>
      <c r="F202" s="68"/>
      <c r="G202" s="69"/>
    </row>
    <row r="203" spans="1:7" s="51" customFormat="1" ht="25.5">
      <c r="A203" s="115"/>
      <c r="B203" s="116">
        <v>70</v>
      </c>
      <c r="C203" s="117" t="s">
        <v>95</v>
      </c>
      <c r="D203" s="68"/>
      <c r="E203" s="69"/>
      <c r="F203" s="68"/>
      <c r="G203" s="69"/>
    </row>
    <row r="204" spans="1:7" s="51" customFormat="1">
      <c r="A204" s="115"/>
      <c r="B204" s="116" t="s">
        <v>90</v>
      </c>
      <c r="C204" s="141" t="s">
        <v>60</v>
      </c>
      <c r="D204" s="72">
        <v>358</v>
      </c>
      <c r="E204" s="73">
        <v>0</v>
      </c>
      <c r="F204" s="73">
        <v>0</v>
      </c>
      <c r="G204" s="73">
        <v>0</v>
      </c>
    </row>
    <row r="205" spans="1:7" s="51" customFormat="1" ht="25.5">
      <c r="A205" s="115" t="s">
        <v>3</v>
      </c>
      <c r="B205" s="116">
        <v>70</v>
      </c>
      <c r="C205" s="117" t="s">
        <v>95</v>
      </c>
      <c r="D205" s="72">
        <f>D204</f>
        <v>358</v>
      </c>
      <c r="E205" s="73">
        <f t="shared" ref="E205:F205" si="36">E204</f>
        <v>0</v>
      </c>
      <c r="F205" s="73">
        <f t="shared" si="36"/>
        <v>0</v>
      </c>
      <c r="G205" s="73">
        <v>0</v>
      </c>
    </row>
    <row r="206" spans="1:7" s="51" customFormat="1">
      <c r="A206" s="115"/>
      <c r="B206" s="116"/>
      <c r="C206" s="117"/>
      <c r="D206" s="68"/>
      <c r="E206" s="69"/>
      <c r="F206" s="68"/>
      <c r="G206" s="69"/>
    </row>
    <row r="207" spans="1:7" s="51" customFormat="1" ht="15" customHeight="1">
      <c r="A207" s="115"/>
      <c r="B207" s="116">
        <v>72</v>
      </c>
      <c r="C207" s="117" t="s">
        <v>94</v>
      </c>
      <c r="D207" s="69"/>
      <c r="E207" s="68"/>
      <c r="F207" s="68"/>
      <c r="G207" s="69"/>
    </row>
    <row r="208" spans="1:7" s="51" customFormat="1" ht="15" customHeight="1">
      <c r="A208" s="115"/>
      <c r="B208" s="116" t="s">
        <v>151</v>
      </c>
      <c r="C208" s="141" t="s">
        <v>60</v>
      </c>
      <c r="D208" s="72">
        <v>796</v>
      </c>
      <c r="E208" s="73">
        <v>0</v>
      </c>
      <c r="F208" s="73">
        <v>0</v>
      </c>
      <c r="G208" s="73">
        <v>0</v>
      </c>
    </row>
    <row r="209" spans="1:10" s="51" customFormat="1" ht="15" customHeight="1">
      <c r="A209" s="115" t="s">
        <v>3</v>
      </c>
      <c r="B209" s="116">
        <v>72</v>
      </c>
      <c r="C209" s="117" t="s">
        <v>94</v>
      </c>
      <c r="D209" s="72">
        <f>D208</f>
        <v>796</v>
      </c>
      <c r="E209" s="73">
        <f t="shared" ref="E209:F209" si="37">E208</f>
        <v>0</v>
      </c>
      <c r="F209" s="73">
        <f t="shared" si="37"/>
        <v>0</v>
      </c>
      <c r="G209" s="73">
        <v>0</v>
      </c>
    </row>
    <row r="210" spans="1:10" s="51" customFormat="1" ht="15" customHeight="1">
      <c r="A210" s="115"/>
      <c r="B210" s="116"/>
      <c r="C210" s="117"/>
      <c r="D210" s="69"/>
      <c r="E210" s="69"/>
      <c r="F210" s="69"/>
      <c r="G210" s="68"/>
    </row>
    <row r="211" spans="1:10" s="51" customFormat="1" ht="25.5">
      <c r="A211" s="115"/>
      <c r="B211" s="116">
        <v>73</v>
      </c>
      <c r="C211" s="117" t="s">
        <v>97</v>
      </c>
      <c r="D211" s="69"/>
      <c r="E211" s="69"/>
      <c r="F211" s="69"/>
      <c r="G211" s="68"/>
    </row>
    <row r="212" spans="1:10" s="51" customFormat="1" ht="15" customHeight="1">
      <c r="A212" s="115"/>
      <c r="B212" s="116" t="s">
        <v>98</v>
      </c>
      <c r="C212" s="117" t="s">
        <v>99</v>
      </c>
      <c r="D212" s="68">
        <v>329</v>
      </c>
      <c r="E212" s="69">
        <v>0</v>
      </c>
      <c r="F212" s="69">
        <v>0</v>
      </c>
      <c r="G212" s="69">
        <v>0</v>
      </c>
    </row>
    <row r="213" spans="1:10" s="51" customFormat="1" ht="25.5">
      <c r="A213" s="115" t="s">
        <v>3</v>
      </c>
      <c r="B213" s="116">
        <v>73</v>
      </c>
      <c r="C213" s="117" t="s">
        <v>97</v>
      </c>
      <c r="D213" s="74">
        <f t="shared" ref="D213:F213" si="38">SUM(D212)</f>
        <v>329</v>
      </c>
      <c r="E213" s="77">
        <f t="shared" si="38"/>
        <v>0</v>
      </c>
      <c r="F213" s="77">
        <f t="shared" si="38"/>
        <v>0</v>
      </c>
      <c r="G213" s="77">
        <v>0</v>
      </c>
    </row>
    <row r="214" spans="1:10" s="51" customFormat="1" ht="15" customHeight="1">
      <c r="A214" s="62" t="s">
        <v>3</v>
      </c>
      <c r="B214" s="158">
        <v>1.0509999999999999</v>
      </c>
      <c r="C214" s="157" t="s">
        <v>39</v>
      </c>
      <c r="D214" s="72">
        <f t="shared" ref="D214:F214" si="39">D197+D201+D205+D209+D192+D213+D150+D168+D188+D178</f>
        <v>9956</v>
      </c>
      <c r="E214" s="72">
        <f t="shared" si="39"/>
        <v>12600</v>
      </c>
      <c r="F214" s="72">
        <f t="shared" si="39"/>
        <v>128214</v>
      </c>
      <c r="G214" s="72">
        <v>94469</v>
      </c>
    </row>
    <row r="215" spans="1:10" s="51" customFormat="1" ht="15" customHeight="1">
      <c r="A215" s="62" t="s">
        <v>3</v>
      </c>
      <c r="B215" s="118">
        <v>1</v>
      </c>
      <c r="C215" s="119" t="s">
        <v>38</v>
      </c>
      <c r="D215" s="72">
        <f t="shared" ref="D215:D217" si="40">D214</f>
        <v>9956</v>
      </c>
      <c r="E215" s="72">
        <f t="shared" ref="E215:F215" si="41">E214</f>
        <v>12600</v>
      </c>
      <c r="F215" s="72">
        <f t="shared" si="41"/>
        <v>128214</v>
      </c>
      <c r="G215" s="72">
        <v>94469</v>
      </c>
    </row>
    <row r="216" spans="1:10" s="51" customFormat="1" ht="15" customHeight="1">
      <c r="A216" s="93" t="s">
        <v>3</v>
      </c>
      <c r="B216" s="162">
        <v>4059</v>
      </c>
      <c r="C216" s="163" t="s">
        <v>37</v>
      </c>
      <c r="D216" s="74">
        <f t="shared" si="40"/>
        <v>9956</v>
      </c>
      <c r="E216" s="74">
        <f t="shared" ref="E216:F216" si="42">E215</f>
        <v>12600</v>
      </c>
      <c r="F216" s="74">
        <f t="shared" si="42"/>
        <v>128214</v>
      </c>
      <c r="G216" s="74">
        <v>94469</v>
      </c>
    </row>
    <row r="217" spans="1:10" s="127" customFormat="1" ht="15" customHeight="1">
      <c r="A217" s="128" t="s">
        <v>3</v>
      </c>
      <c r="B217" s="129"/>
      <c r="C217" s="130" t="s">
        <v>11</v>
      </c>
      <c r="D217" s="63">
        <f t="shared" si="40"/>
        <v>9956</v>
      </c>
      <c r="E217" s="63">
        <f t="shared" ref="E217:F217" si="43">E216</f>
        <v>12600</v>
      </c>
      <c r="F217" s="63">
        <f t="shared" si="43"/>
        <v>128214</v>
      </c>
      <c r="G217" s="63">
        <v>94469</v>
      </c>
    </row>
    <row r="218" spans="1:10" s="127" customFormat="1" ht="15" customHeight="1">
      <c r="A218" s="100" t="s">
        <v>3</v>
      </c>
      <c r="B218" s="131"/>
      <c r="C218" s="132" t="s">
        <v>1</v>
      </c>
      <c r="D218" s="64">
        <f t="shared" ref="D218:F218" si="44">D217+D131</f>
        <v>150386</v>
      </c>
      <c r="E218" s="64">
        <f t="shared" si="44"/>
        <v>359248</v>
      </c>
      <c r="F218" s="64">
        <f t="shared" si="44"/>
        <v>311931</v>
      </c>
      <c r="G218" s="64">
        <v>657648</v>
      </c>
    </row>
    <row r="219" spans="1:10" s="127" customFormat="1">
      <c r="A219" s="173"/>
      <c r="B219" s="174"/>
      <c r="C219" s="175"/>
      <c r="D219" s="68"/>
      <c r="E219" s="176"/>
      <c r="F219" s="84"/>
      <c r="G219" s="84"/>
    </row>
    <row r="220" spans="1:10" s="127" customFormat="1" ht="25.5">
      <c r="A220" s="19" t="s">
        <v>152</v>
      </c>
      <c r="B220" s="164">
        <v>2230</v>
      </c>
      <c r="C220" s="67" t="s">
        <v>153</v>
      </c>
      <c r="D220" s="84">
        <v>50</v>
      </c>
      <c r="E220" s="50">
        <v>0</v>
      </c>
      <c r="F220" s="50">
        <v>0</v>
      </c>
      <c r="G220" s="50">
        <v>0</v>
      </c>
    </row>
    <row r="221" spans="1:10" s="127" customFormat="1">
      <c r="A221" s="133"/>
      <c r="B221" s="71"/>
      <c r="C221" s="177"/>
      <c r="D221" s="84"/>
      <c r="E221" s="84"/>
      <c r="F221" s="84"/>
      <c r="G221" s="84"/>
      <c r="H221" s="133"/>
      <c r="I221" s="133"/>
      <c r="J221" s="133"/>
    </row>
    <row r="222" spans="1:10" s="127" customFormat="1">
      <c r="A222" s="133"/>
      <c r="B222" s="71"/>
      <c r="C222" s="177"/>
      <c r="D222" s="84"/>
      <c r="E222" s="84"/>
      <c r="F222" s="84"/>
      <c r="G222" s="84"/>
      <c r="H222" s="133"/>
      <c r="I222" s="133"/>
      <c r="J222" s="133"/>
    </row>
    <row r="223" spans="1:10" s="127" customFormat="1">
      <c r="A223" s="133"/>
      <c r="B223" s="71"/>
      <c r="C223" s="177"/>
      <c r="D223" s="84"/>
      <c r="E223" s="84"/>
      <c r="F223" s="84"/>
      <c r="G223" s="84"/>
      <c r="H223" s="133"/>
      <c r="I223" s="133"/>
      <c r="J223" s="133"/>
    </row>
    <row r="224" spans="1:10" s="127" customFormat="1">
      <c r="A224" s="133"/>
      <c r="B224" s="71"/>
      <c r="C224" s="177"/>
      <c r="D224" s="84"/>
      <c r="E224" s="84"/>
      <c r="F224" s="84"/>
      <c r="G224" s="84"/>
      <c r="H224" s="133"/>
      <c r="I224" s="133"/>
      <c r="J224" s="133"/>
    </row>
    <row r="225" spans="1:10" s="127" customFormat="1">
      <c r="A225" s="133"/>
      <c r="B225" s="71"/>
      <c r="C225" s="177"/>
      <c r="D225" s="84"/>
      <c r="E225" s="84"/>
      <c r="F225" s="84"/>
      <c r="G225" s="84"/>
      <c r="H225" s="133"/>
      <c r="I225" s="133"/>
      <c r="J225" s="133"/>
    </row>
    <row r="226" spans="1:10" s="127" customFormat="1">
      <c r="A226" s="4"/>
      <c r="B226" s="5"/>
      <c r="C226" s="19"/>
      <c r="D226" s="84"/>
      <c r="E226" s="84"/>
      <c r="F226" s="84"/>
      <c r="G226" s="84"/>
      <c r="H226" s="133"/>
      <c r="I226" s="133"/>
      <c r="J226" s="133"/>
    </row>
    <row r="227" spans="1:10" s="180" customFormat="1">
      <c r="A227" s="191"/>
      <c r="B227" s="192"/>
      <c r="C227" s="192"/>
      <c r="D227" s="178"/>
      <c r="E227" s="178"/>
      <c r="F227" s="178"/>
      <c r="G227" s="193"/>
      <c r="H227" s="179"/>
      <c r="I227" s="179"/>
      <c r="J227" s="179"/>
    </row>
    <row r="228" spans="1:10" s="180" customFormat="1">
      <c r="A228" s="191"/>
      <c r="B228" s="192"/>
      <c r="C228" s="192"/>
      <c r="D228" s="194"/>
      <c r="E228" s="195"/>
      <c r="F228" s="195"/>
      <c r="G228" s="193"/>
      <c r="H228" s="179"/>
      <c r="I228" s="179"/>
      <c r="J228" s="179"/>
    </row>
    <row r="229" spans="1:10" s="180" customFormat="1">
      <c r="A229" s="191"/>
      <c r="B229" s="192"/>
      <c r="C229" s="192"/>
      <c r="D229" s="194"/>
      <c r="E229" s="195"/>
      <c r="F229" s="195"/>
      <c r="G229" s="193"/>
      <c r="H229" s="179"/>
      <c r="I229" s="179"/>
      <c r="J229" s="179"/>
    </row>
    <row r="230" spans="1:10" s="180" customFormat="1">
      <c r="A230" s="191"/>
      <c r="B230" s="192"/>
      <c r="C230" s="192"/>
      <c r="D230" s="194"/>
      <c r="E230" s="195"/>
      <c r="F230" s="195"/>
      <c r="G230" s="193"/>
      <c r="H230" s="179"/>
      <c r="I230" s="179"/>
      <c r="J230" s="179"/>
    </row>
    <row r="231" spans="1:10">
      <c r="A231" s="4"/>
      <c r="B231" s="5"/>
      <c r="C231" s="5"/>
      <c r="D231" s="196"/>
      <c r="E231" s="197"/>
      <c r="F231" s="197"/>
      <c r="G231" s="24"/>
      <c r="H231" s="8"/>
      <c r="I231" s="8"/>
      <c r="J231" s="8"/>
    </row>
    <row r="232" spans="1:10">
      <c r="A232" s="4"/>
      <c r="B232" s="5"/>
      <c r="C232" s="5"/>
      <c r="D232" s="84"/>
      <c r="E232" s="198"/>
      <c r="F232" s="198"/>
      <c r="G232" s="24"/>
      <c r="H232" s="8"/>
      <c r="I232" s="8"/>
      <c r="J232" s="8"/>
    </row>
    <row r="233" spans="1:10">
      <c r="A233" s="4"/>
      <c r="B233" s="5"/>
      <c r="C233" s="5"/>
      <c r="D233" s="84"/>
      <c r="E233" s="198"/>
      <c r="F233" s="198"/>
      <c r="G233" s="24"/>
      <c r="H233" s="8"/>
      <c r="I233" s="8"/>
      <c r="J233" s="8"/>
    </row>
    <row r="234" spans="1:10">
      <c r="A234" s="4"/>
      <c r="B234" s="5"/>
      <c r="C234" s="199"/>
      <c r="D234" s="200"/>
      <c r="E234" s="201"/>
      <c r="F234" s="201"/>
      <c r="G234" s="24"/>
      <c r="H234" s="8"/>
      <c r="I234" s="8"/>
      <c r="J234" s="8"/>
    </row>
    <row r="235" spans="1:10">
      <c r="A235" s="4"/>
      <c r="B235" s="5"/>
      <c r="C235" s="199"/>
      <c r="D235" s="200"/>
      <c r="E235" s="201"/>
      <c r="F235" s="201"/>
      <c r="G235" s="24"/>
      <c r="H235" s="8"/>
      <c r="I235" s="8"/>
      <c r="J235" s="8"/>
    </row>
    <row r="236" spans="1:10">
      <c r="A236" s="4"/>
      <c r="B236" s="5"/>
      <c r="C236" s="199"/>
      <c r="D236" s="200"/>
      <c r="E236" s="200"/>
      <c r="F236" s="200"/>
      <c r="G236" s="24"/>
      <c r="H236" s="8"/>
      <c r="I236" s="8"/>
      <c r="J236" s="8"/>
    </row>
    <row r="237" spans="1:10">
      <c r="A237" s="4"/>
      <c r="B237" s="5"/>
      <c r="C237" s="199"/>
      <c r="D237" s="200"/>
      <c r="E237" s="201"/>
      <c r="F237" s="201"/>
      <c r="G237" s="24"/>
      <c r="H237" s="8"/>
      <c r="I237" s="8"/>
      <c r="J237" s="8"/>
    </row>
    <row r="238" spans="1:10">
      <c r="A238" s="4"/>
      <c r="B238" s="5"/>
      <c r="C238" s="199"/>
      <c r="D238" s="200"/>
      <c r="E238" s="201"/>
      <c r="F238" s="201"/>
      <c r="G238" s="24"/>
      <c r="H238" s="8"/>
      <c r="I238" s="8"/>
      <c r="J238" s="8"/>
    </row>
    <row r="239" spans="1:10">
      <c r="A239" s="4"/>
      <c r="B239" s="5"/>
      <c r="C239" s="5"/>
      <c r="D239" s="84"/>
      <c r="E239" s="198"/>
      <c r="F239" s="198"/>
      <c r="G239" s="24"/>
      <c r="H239" s="8"/>
      <c r="I239" s="8"/>
      <c r="J239" s="8"/>
    </row>
    <row r="240" spans="1:10">
      <c r="A240" s="4"/>
      <c r="B240" s="5"/>
      <c r="C240" s="19"/>
      <c r="D240" s="24"/>
      <c r="E240" s="8"/>
      <c r="G240" s="202"/>
      <c r="H240" s="8"/>
      <c r="I240" s="8"/>
      <c r="J240" s="8"/>
    </row>
    <row r="241" spans="1:10">
      <c r="A241" s="4"/>
      <c r="B241" s="5"/>
      <c r="C241" s="19"/>
      <c r="D241" s="24"/>
      <c r="E241" s="24"/>
      <c r="G241" s="24"/>
      <c r="H241" s="8"/>
      <c r="I241" s="8"/>
      <c r="J241" s="8"/>
    </row>
    <row r="242" spans="1:10">
      <c r="A242" s="4"/>
      <c r="B242" s="5"/>
      <c r="C242" s="19"/>
      <c r="D242" s="24"/>
      <c r="E242" s="24"/>
      <c r="G242" s="24"/>
      <c r="H242" s="8"/>
      <c r="I242" s="8"/>
      <c r="J242" s="8"/>
    </row>
    <row r="243" spans="1:10" s="51" customFormat="1">
      <c r="A243" s="46"/>
      <c r="B243" s="47"/>
      <c r="C243" s="48"/>
      <c r="D243" s="49"/>
      <c r="E243" s="49"/>
      <c r="F243" s="49"/>
      <c r="G243" s="49"/>
      <c r="H243" s="153"/>
      <c r="I243" s="153"/>
      <c r="J243" s="153"/>
    </row>
    <row r="244" spans="1:10" s="51" customFormat="1">
      <c r="A244" s="46"/>
      <c r="B244" s="65"/>
      <c r="C244" s="48"/>
      <c r="D244" s="49"/>
      <c r="E244" s="66"/>
      <c r="F244" s="66"/>
      <c r="G244" s="66"/>
      <c r="H244" s="153"/>
      <c r="I244" s="153"/>
      <c r="J244" s="153"/>
    </row>
    <row r="245" spans="1:10">
      <c r="A245" s="4"/>
      <c r="B245" s="5"/>
      <c r="C245" s="19"/>
      <c r="D245" s="24"/>
      <c r="E245" s="8"/>
      <c r="G245" s="202"/>
      <c r="H245" s="8"/>
      <c r="I245" s="8"/>
      <c r="J245" s="8"/>
    </row>
    <row r="246" spans="1:10">
      <c r="A246" s="4"/>
      <c r="B246" s="5"/>
      <c r="C246" s="19"/>
      <c r="D246" s="24"/>
      <c r="E246" s="8"/>
      <c r="G246" s="202"/>
      <c r="H246" s="8"/>
      <c r="I246" s="8"/>
      <c r="J246" s="8"/>
    </row>
    <row r="247" spans="1:10">
      <c r="A247" s="4"/>
      <c r="B247" s="5"/>
      <c r="C247" s="19"/>
      <c r="D247" s="24"/>
      <c r="E247" s="8"/>
      <c r="G247" s="202"/>
      <c r="H247" s="8"/>
      <c r="I247" s="8"/>
      <c r="J247" s="8"/>
    </row>
    <row r="248" spans="1:10">
      <c r="A248" s="4"/>
      <c r="B248" s="5"/>
      <c r="C248" s="19"/>
      <c r="D248" s="24"/>
      <c r="E248" s="8"/>
      <c r="G248" s="202"/>
      <c r="H248" s="8"/>
      <c r="I248" s="8"/>
      <c r="J248" s="8"/>
    </row>
    <row r="249" spans="1:10">
      <c r="A249" s="4"/>
      <c r="B249" s="5"/>
      <c r="C249" s="19"/>
      <c r="D249" s="24"/>
      <c r="E249" s="8"/>
      <c r="G249" s="202"/>
      <c r="H249" s="8"/>
      <c r="I249" s="8"/>
      <c r="J249" s="8"/>
    </row>
    <row r="250" spans="1:10">
      <c r="A250" s="4"/>
      <c r="B250" s="5"/>
      <c r="C250" s="19"/>
      <c r="D250" s="24"/>
      <c r="E250" s="8"/>
      <c r="G250" s="202"/>
      <c r="H250" s="8"/>
      <c r="I250" s="8"/>
      <c r="J250" s="8"/>
    </row>
    <row r="251" spans="1:10">
      <c r="A251" s="4"/>
      <c r="B251" s="5"/>
      <c r="C251" s="19"/>
      <c r="D251" s="24"/>
      <c r="E251" s="8"/>
      <c r="G251" s="202"/>
      <c r="H251" s="8"/>
      <c r="I251" s="8"/>
      <c r="J251" s="8"/>
    </row>
    <row r="252" spans="1:10">
      <c r="A252" s="4"/>
      <c r="B252" s="5"/>
      <c r="C252" s="19"/>
      <c r="D252" s="24"/>
      <c r="E252" s="8"/>
      <c r="G252" s="202"/>
      <c r="H252" s="8"/>
      <c r="I252" s="8"/>
      <c r="J252" s="8"/>
    </row>
    <row r="253" spans="1:10">
      <c r="A253" s="4"/>
      <c r="B253" s="5"/>
      <c r="C253" s="19"/>
      <c r="D253" s="24"/>
      <c r="E253" s="8"/>
      <c r="G253" s="202"/>
      <c r="H253" s="8"/>
      <c r="I253" s="8"/>
      <c r="J253" s="8"/>
    </row>
    <row r="254" spans="1:10">
      <c r="A254" s="4"/>
      <c r="B254" s="5"/>
      <c r="C254" s="19"/>
      <c r="D254" s="24"/>
      <c r="E254" s="8"/>
      <c r="G254" s="202"/>
      <c r="H254" s="8"/>
      <c r="I254" s="8"/>
      <c r="J254" s="8"/>
    </row>
    <row r="255" spans="1:10" s="51" customFormat="1">
      <c r="A255" s="62"/>
      <c r="B255" s="56"/>
      <c r="C255" s="80"/>
      <c r="D255" s="203"/>
      <c r="E255" s="203"/>
      <c r="F255" s="203"/>
      <c r="G255" s="203"/>
      <c r="H255" s="153"/>
      <c r="I255" s="153"/>
      <c r="J255" s="153"/>
    </row>
    <row r="256" spans="1:10" s="51" customFormat="1">
      <c r="A256" s="62"/>
      <c r="B256" s="79"/>
      <c r="C256" s="80"/>
      <c r="D256" s="204"/>
      <c r="E256" s="204"/>
      <c r="F256" s="204"/>
      <c r="G256" s="204"/>
      <c r="H256" s="153"/>
      <c r="I256" s="153"/>
      <c r="J256" s="153"/>
    </row>
    <row r="257" spans="1:10" s="51" customFormat="1">
      <c r="A257" s="86"/>
      <c r="B257" s="205"/>
      <c r="C257" s="67"/>
      <c r="D257" s="84"/>
      <c r="E257" s="84"/>
      <c r="F257" s="84"/>
      <c r="G257" s="84"/>
      <c r="H257" s="153"/>
      <c r="I257" s="153"/>
      <c r="J257" s="153"/>
    </row>
    <row r="258" spans="1:10" s="51" customFormat="1">
      <c r="A258" s="86"/>
      <c r="B258" s="95"/>
      <c r="C258" s="96"/>
      <c r="D258" s="84"/>
      <c r="E258" s="84"/>
      <c r="F258" s="84"/>
      <c r="G258" s="84"/>
      <c r="H258" s="153"/>
      <c r="I258" s="153"/>
      <c r="J258" s="153"/>
    </row>
    <row r="259" spans="1:10" s="51" customFormat="1">
      <c r="A259" s="86"/>
      <c r="B259" s="91"/>
      <c r="C259" s="67"/>
      <c r="D259" s="84"/>
      <c r="E259" s="84"/>
      <c r="F259" s="84"/>
      <c r="G259" s="84"/>
      <c r="H259" s="153"/>
      <c r="I259" s="153"/>
      <c r="J259" s="153"/>
    </row>
    <row r="260" spans="1:10" s="51" customFormat="1">
      <c r="A260" s="86"/>
      <c r="B260" s="87"/>
      <c r="C260" s="67"/>
      <c r="D260" s="60"/>
      <c r="E260" s="60"/>
      <c r="F260" s="134"/>
      <c r="G260" s="88"/>
      <c r="H260" s="153"/>
      <c r="I260" s="153"/>
      <c r="J260" s="153"/>
    </row>
    <row r="261" spans="1:10" s="51" customFormat="1">
      <c r="A261" s="86"/>
      <c r="B261" s="87"/>
      <c r="C261" s="67"/>
      <c r="D261" s="60"/>
      <c r="E261" s="60"/>
      <c r="F261" s="134"/>
      <c r="G261" s="88"/>
      <c r="H261" s="153"/>
      <c r="I261" s="153"/>
      <c r="J261" s="153"/>
    </row>
    <row r="262" spans="1:10" s="51" customFormat="1">
      <c r="A262" s="86"/>
      <c r="B262" s="87"/>
      <c r="C262" s="67"/>
      <c r="D262" s="69"/>
      <c r="E262" s="69"/>
      <c r="F262" s="69"/>
      <c r="G262" s="88"/>
      <c r="H262" s="153"/>
      <c r="I262" s="153"/>
      <c r="J262" s="153"/>
    </row>
    <row r="263" spans="1:10" s="51" customFormat="1">
      <c r="A263" s="86"/>
      <c r="B263" s="87"/>
      <c r="C263" s="67"/>
      <c r="D263" s="69"/>
      <c r="E263" s="69"/>
      <c r="F263" s="69"/>
      <c r="G263" s="88"/>
      <c r="H263" s="153"/>
      <c r="I263" s="153"/>
      <c r="J263" s="153"/>
    </row>
    <row r="264" spans="1:10" s="51" customFormat="1">
      <c r="A264" s="86"/>
      <c r="B264" s="87"/>
      <c r="C264" s="67"/>
      <c r="D264" s="68"/>
      <c r="E264" s="68"/>
      <c r="F264" s="68"/>
      <c r="G264" s="88"/>
      <c r="H264" s="153"/>
      <c r="I264" s="153"/>
      <c r="J264" s="153"/>
    </row>
    <row r="265" spans="1:10" s="51" customFormat="1">
      <c r="A265" s="86"/>
      <c r="B265" s="87"/>
      <c r="C265" s="67"/>
      <c r="D265" s="69"/>
      <c r="E265" s="69"/>
      <c r="F265" s="69"/>
      <c r="G265" s="88"/>
      <c r="H265" s="153"/>
      <c r="I265" s="153"/>
      <c r="J265" s="153"/>
    </row>
    <row r="266" spans="1:10" s="51" customFormat="1">
      <c r="A266" s="86"/>
      <c r="B266" s="91"/>
      <c r="C266" s="67"/>
      <c r="D266" s="70"/>
      <c r="E266" s="70"/>
      <c r="F266" s="70"/>
      <c r="G266" s="70"/>
      <c r="H266" s="153"/>
      <c r="I266" s="153"/>
      <c r="J266" s="153"/>
    </row>
    <row r="267" spans="1:10" s="51" customFormat="1">
      <c r="A267" s="86"/>
      <c r="B267" s="91"/>
      <c r="C267" s="67"/>
      <c r="D267" s="70"/>
      <c r="E267" s="70"/>
      <c r="F267" s="70"/>
      <c r="G267" s="70"/>
      <c r="H267" s="153"/>
      <c r="I267" s="153"/>
      <c r="J267" s="153"/>
    </row>
    <row r="268" spans="1:10" s="51" customFormat="1">
      <c r="A268" s="92"/>
      <c r="B268" s="91"/>
      <c r="C268" s="67"/>
      <c r="D268" s="88"/>
      <c r="E268" s="88"/>
      <c r="F268" s="88"/>
      <c r="G268" s="88"/>
      <c r="H268" s="153"/>
      <c r="I268" s="153"/>
      <c r="J268" s="153"/>
    </row>
    <row r="269" spans="1:10" s="51" customFormat="1">
      <c r="A269" s="92"/>
      <c r="B269" s="87"/>
      <c r="C269" s="67"/>
      <c r="D269" s="68"/>
      <c r="E269" s="68"/>
      <c r="F269" s="68"/>
      <c r="G269" s="68"/>
      <c r="H269" s="153"/>
      <c r="I269" s="153"/>
      <c r="J269" s="153"/>
    </row>
    <row r="270" spans="1:10" s="51" customFormat="1">
      <c r="A270" s="92"/>
      <c r="B270" s="87"/>
      <c r="C270" s="67"/>
      <c r="D270" s="69"/>
      <c r="E270" s="69"/>
      <c r="F270" s="69"/>
      <c r="G270" s="68"/>
      <c r="H270" s="153"/>
      <c r="I270" s="153"/>
      <c r="J270" s="153"/>
    </row>
    <row r="271" spans="1:10" s="51" customFormat="1">
      <c r="A271" s="92"/>
      <c r="B271" s="87"/>
      <c r="C271" s="67"/>
      <c r="D271" s="68"/>
      <c r="E271" s="69"/>
      <c r="F271" s="69"/>
      <c r="G271" s="69"/>
      <c r="H271" s="153"/>
      <c r="I271" s="153"/>
      <c r="J271" s="153"/>
    </row>
    <row r="272" spans="1:10" s="51" customFormat="1">
      <c r="A272" s="86"/>
      <c r="B272" s="91"/>
      <c r="C272" s="67"/>
      <c r="D272" s="68"/>
      <c r="E272" s="68"/>
      <c r="F272" s="68"/>
      <c r="G272" s="68"/>
      <c r="H272" s="153"/>
      <c r="I272" s="153"/>
      <c r="J272" s="153"/>
    </row>
    <row r="273" spans="1:10" s="51" customFormat="1">
      <c r="A273" s="86"/>
      <c r="B273" s="91"/>
      <c r="C273" s="67"/>
      <c r="D273" s="68"/>
      <c r="E273" s="68"/>
      <c r="F273" s="88"/>
      <c r="G273" s="68"/>
      <c r="H273" s="153"/>
      <c r="I273" s="153"/>
      <c r="J273" s="153"/>
    </row>
    <row r="274" spans="1:10" s="51" customFormat="1">
      <c r="A274" s="86"/>
      <c r="B274" s="91"/>
      <c r="C274" s="67"/>
      <c r="D274" s="68"/>
      <c r="E274" s="68"/>
      <c r="F274" s="88"/>
      <c r="G274" s="68"/>
      <c r="H274" s="153"/>
      <c r="I274" s="153"/>
      <c r="J274" s="153"/>
    </row>
    <row r="275" spans="1:10" s="51" customFormat="1">
      <c r="A275" s="86"/>
      <c r="B275" s="87"/>
      <c r="C275" s="67"/>
      <c r="D275" s="68"/>
      <c r="E275" s="68"/>
      <c r="F275" s="68"/>
      <c r="G275" s="68"/>
      <c r="H275" s="153"/>
      <c r="I275" s="153"/>
      <c r="J275" s="153"/>
    </row>
    <row r="276" spans="1:10" s="51" customFormat="1">
      <c r="A276" s="86"/>
      <c r="B276" s="87"/>
      <c r="C276" s="67"/>
      <c r="D276" s="69"/>
      <c r="E276" s="69"/>
      <c r="F276" s="69"/>
      <c r="G276" s="68"/>
      <c r="H276" s="153"/>
      <c r="I276" s="153"/>
      <c r="J276" s="153"/>
    </row>
    <row r="277" spans="1:10" s="51" customFormat="1">
      <c r="A277" s="86"/>
      <c r="B277" s="87"/>
      <c r="C277" s="67"/>
      <c r="D277" s="69"/>
      <c r="E277" s="69"/>
      <c r="F277" s="69"/>
      <c r="G277" s="68"/>
      <c r="H277" s="153"/>
      <c r="I277" s="153"/>
      <c r="J277" s="153"/>
    </row>
    <row r="278" spans="1:10" s="51" customFormat="1">
      <c r="A278" s="86"/>
      <c r="B278" s="91"/>
      <c r="C278" s="67"/>
      <c r="D278" s="68"/>
      <c r="E278" s="68"/>
      <c r="F278" s="68"/>
      <c r="G278" s="68"/>
      <c r="H278" s="153"/>
      <c r="I278" s="153"/>
      <c r="J278" s="153"/>
    </row>
    <row r="279" spans="1:10" s="51" customFormat="1">
      <c r="A279" s="86"/>
      <c r="B279" s="95"/>
      <c r="C279" s="96"/>
      <c r="D279" s="68"/>
      <c r="E279" s="68"/>
      <c r="F279" s="68"/>
      <c r="G279" s="68"/>
      <c r="H279" s="153"/>
      <c r="I279" s="153"/>
      <c r="J279" s="153"/>
    </row>
    <row r="280" spans="1:10" s="51" customFormat="1">
      <c r="A280" s="62"/>
      <c r="B280" s="79"/>
      <c r="C280" s="80"/>
      <c r="D280" s="136"/>
      <c r="E280" s="68"/>
      <c r="F280" s="136"/>
      <c r="G280" s="136"/>
      <c r="H280" s="153"/>
      <c r="I280" s="153"/>
      <c r="J280" s="153"/>
    </row>
    <row r="281" spans="1:10" s="51" customFormat="1">
      <c r="A281" s="62"/>
      <c r="B281" s="56"/>
      <c r="C281" s="80"/>
      <c r="D281" s="136"/>
      <c r="E281" s="136"/>
      <c r="F281" s="136"/>
      <c r="G281" s="136"/>
      <c r="H281" s="153"/>
      <c r="I281" s="153"/>
      <c r="J281" s="153"/>
    </row>
    <row r="282" spans="1:10" s="51" customFormat="1">
      <c r="A282" s="62"/>
      <c r="B282" s="56"/>
      <c r="C282" s="80"/>
      <c r="D282" s="136"/>
      <c r="E282" s="68"/>
      <c r="F282" s="136"/>
      <c r="G282" s="136"/>
      <c r="H282" s="153"/>
      <c r="I282" s="153"/>
      <c r="J282" s="153"/>
    </row>
    <row r="283" spans="1:10" s="51" customFormat="1">
      <c r="A283" s="62"/>
      <c r="B283" s="56"/>
      <c r="C283" s="80"/>
      <c r="D283" s="111"/>
      <c r="E283" s="111"/>
      <c r="F283" s="111"/>
      <c r="G283" s="111"/>
      <c r="H283" s="153"/>
      <c r="I283" s="153"/>
      <c r="J283" s="153"/>
    </row>
    <row r="284" spans="1:10" s="51" customFormat="1">
      <c r="A284" s="86"/>
      <c r="B284" s="120"/>
      <c r="C284" s="121"/>
      <c r="D284" s="111"/>
      <c r="E284" s="111"/>
      <c r="F284" s="111"/>
      <c r="G284" s="111"/>
      <c r="H284" s="153"/>
      <c r="I284" s="153"/>
      <c r="J284" s="153"/>
    </row>
    <row r="285" spans="1:10" s="51" customFormat="1">
      <c r="A285" s="62"/>
      <c r="B285" s="118"/>
      <c r="C285" s="119"/>
      <c r="D285" s="111"/>
      <c r="E285" s="111"/>
      <c r="F285" s="111"/>
      <c r="G285" s="111"/>
      <c r="H285" s="153"/>
      <c r="I285" s="153"/>
      <c r="J285" s="153"/>
    </row>
    <row r="286" spans="1:10" s="51" customFormat="1">
      <c r="A286" s="62"/>
      <c r="B286" s="95"/>
      <c r="C286" s="80"/>
      <c r="D286" s="111"/>
      <c r="E286" s="111"/>
      <c r="F286" s="111"/>
      <c r="G286" s="111"/>
      <c r="H286" s="153"/>
      <c r="I286" s="153"/>
      <c r="J286" s="153"/>
    </row>
    <row r="287" spans="1:10" s="51" customFormat="1">
      <c r="A287" s="62"/>
      <c r="B287" s="56"/>
      <c r="C287" s="57"/>
      <c r="D287" s="111"/>
      <c r="E287" s="111"/>
      <c r="F287" s="111"/>
      <c r="G287" s="111"/>
      <c r="H287" s="153"/>
      <c r="I287" s="153"/>
      <c r="J287" s="153"/>
    </row>
    <row r="288" spans="1:10" s="51" customFormat="1">
      <c r="A288" s="62"/>
      <c r="B288" s="5"/>
      <c r="C288" s="67"/>
      <c r="D288" s="69"/>
      <c r="E288" s="68"/>
      <c r="F288" s="68"/>
      <c r="G288" s="69"/>
      <c r="H288" s="153"/>
      <c r="I288" s="153"/>
      <c r="J288" s="153"/>
    </row>
    <row r="289" spans="1:10" s="51" customFormat="1">
      <c r="A289" s="62"/>
      <c r="B289" s="56"/>
      <c r="C289" s="57"/>
      <c r="D289" s="69"/>
      <c r="E289" s="68"/>
      <c r="F289" s="68"/>
      <c r="G289" s="69"/>
      <c r="H289" s="153"/>
      <c r="I289" s="153"/>
      <c r="J289" s="153"/>
    </row>
    <row r="290" spans="1:10" s="51" customFormat="1">
      <c r="A290" s="62"/>
      <c r="B290" s="5"/>
      <c r="C290" s="67"/>
      <c r="D290" s="66"/>
      <c r="E290" s="66"/>
      <c r="F290" s="66"/>
      <c r="G290" s="111"/>
      <c r="H290" s="153"/>
      <c r="I290" s="153"/>
      <c r="J290" s="153"/>
    </row>
    <row r="291" spans="1:10" s="51" customFormat="1">
      <c r="A291" s="62"/>
      <c r="B291" s="116"/>
      <c r="C291" s="117"/>
      <c r="D291" s="66"/>
      <c r="E291" s="66"/>
      <c r="F291" s="66"/>
      <c r="G291" s="111"/>
      <c r="H291" s="153"/>
      <c r="I291" s="153"/>
      <c r="J291" s="153"/>
    </row>
    <row r="292" spans="1:10" s="51" customFormat="1">
      <c r="A292" s="62"/>
      <c r="B292" s="5"/>
      <c r="C292" s="67"/>
      <c r="D292" s="69"/>
      <c r="E292" s="68"/>
      <c r="F292" s="68"/>
      <c r="G292" s="69"/>
      <c r="H292" s="153"/>
      <c r="I292" s="153"/>
      <c r="J292" s="153"/>
    </row>
    <row r="293" spans="1:10" s="51" customFormat="1">
      <c r="A293" s="62"/>
      <c r="B293" s="5"/>
      <c r="C293" s="67"/>
      <c r="D293" s="69"/>
      <c r="E293" s="69"/>
      <c r="F293" s="69"/>
      <c r="G293" s="69"/>
      <c r="H293" s="153"/>
      <c r="I293" s="153"/>
      <c r="J293" s="153"/>
    </row>
    <row r="294" spans="1:10" s="51" customFormat="1">
      <c r="A294" s="115"/>
      <c r="B294" s="116"/>
      <c r="C294" s="117"/>
      <c r="D294" s="69"/>
      <c r="E294" s="68"/>
      <c r="F294" s="68"/>
      <c r="G294" s="69"/>
      <c r="H294" s="153"/>
      <c r="I294" s="153"/>
      <c r="J294" s="153"/>
    </row>
    <row r="295" spans="1:10" s="51" customFormat="1">
      <c r="A295" s="62"/>
      <c r="B295" s="95"/>
      <c r="C295" s="80"/>
      <c r="D295" s="69"/>
      <c r="E295" s="68"/>
      <c r="F295" s="68"/>
      <c r="G295" s="69"/>
      <c r="H295" s="153"/>
      <c r="I295" s="153"/>
      <c r="J295" s="153"/>
    </row>
    <row r="296" spans="1:10" s="51" customFormat="1">
      <c r="A296" s="62"/>
      <c r="B296" s="118"/>
      <c r="C296" s="119"/>
      <c r="D296" s="69"/>
      <c r="E296" s="68"/>
      <c r="F296" s="68"/>
      <c r="G296" s="69"/>
      <c r="H296" s="153"/>
      <c r="I296" s="153"/>
      <c r="J296" s="153"/>
    </row>
    <row r="297" spans="1:10" s="51" customFormat="1">
      <c r="A297" s="86"/>
      <c r="B297" s="120"/>
      <c r="C297" s="121"/>
      <c r="D297" s="69"/>
      <c r="E297" s="68"/>
      <c r="F297" s="68"/>
      <c r="G297" s="69"/>
      <c r="H297" s="153"/>
      <c r="I297" s="153"/>
      <c r="J297" s="153"/>
    </row>
    <row r="298" spans="1:10" s="51" customFormat="1">
      <c r="A298" s="86"/>
      <c r="B298" s="120"/>
      <c r="C298" s="121"/>
      <c r="D298" s="68"/>
      <c r="E298" s="68"/>
      <c r="F298" s="68"/>
      <c r="G298" s="68"/>
      <c r="H298" s="153"/>
      <c r="I298" s="153"/>
      <c r="J298" s="153"/>
    </row>
    <row r="299" spans="1:10" s="51" customFormat="1">
      <c r="A299" s="122"/>
      <c r="B299" s="47"/>
      <c r="C299" s="123"/>
      <c r="D299" s="49"/>
      <c r="E299" s="49"/>
      <c r="F299" s="49"/>
      <c r="G299" s="49"/>
      <c r="H299" s="153"/>
      <c r="I299" s="153"/>
      <c r="J299" s="153"/>
    </row>
    <row r="300" spans="1:10" s="51" customFormat="1">
      <c r="A300" s="122"/>
      <c r="B300" s="124"/>
      <c r="C300" s="125"/>
      <c r="D300" s="49"/>
      <c r="E300" s="49"/>
      <c r="F300" s="49"/>
      <c r="G300" s="49"/>
      <c r="H300" s="153"/>
      <c r="I300" s="153"/>
      <c r="J300" s="153"/>
    </row>
    <row r="301" spans="1:10" s="51" customFormat="1">
      <c r="A301" s="122"/>
      <c r="B301" s="126"/>
      <c r="C301" s="123"/>
      <c r="D301" s="49"/>
      <c r="E301" s="49"/>
      <c r="F301" s="49"/>
      <c r="G301" s="49"/>
      <c r="H301" s="153"/>
      <c r="I301" s="153"/>
      <c r="J301" s="153"/>
    </row>
    <row r="302" spans="1:10" s="51" customFormat="1">
      <c r="A302" s="122"/>
      <c r="B302" s="75"/>
      <c r="C302" s="125"/>
      <c r="D302" s="49"/>
      <c r="E302" s="49"/>
      <c r="F302" s="49"/>
      <c r="G302" s="49"/>
      <c r="H302" s="153"/>
      <c r="I302" s="153"/>
      <c r="J302" s="153"/>
    </row>
    <row r="303" spans="1:10" s="51" customFormat="1">
      <c r="A303" s="75"/>
      <c r="B303" s="75"/>
      <c r="C303" s="125"/>
      <c r="D303" s="60"/>
      <c r="E303" s="61"/>
      <c r="F303" s="61"/>
      <c r="G303" s="60"/>
      <c r="H303" s="153"/>
      <c r="I303" s="153"/>
      <c r="J303" s="153"/>
    </row>
    <row r="304" spans="1:10" s="51" customFormat="1">
      <c r="A304" s="122"/>
      <c r="B304" s="126"/>
      <c r="C304" s="123"/>
      <c r="D304" s="60"/>
      <c r="E304" s="61"/>
      <c r="F304" s="61"/>
      <c r="G304" s="60"/>
      <c r="H304" s="153"/>
      <c r="I304" s="153"/>
      <c r="J304" s="153"/>
    </row>
    <row r="305" spans="1:10" s="51" customFormat="1">
      <c r="A305" s="122"/>
      <c r="B305" s="124"/>
      <c r="C305" s="125"/>
      <c r="D305" s="60"/>
      <c r="E305" s="61"/>
      <c r="F305" s="61"/>
      <c r="G305" s="60"/>
      <c r="H305" s="153"/>
      <c r="I305" s="153"/>
      <c r="J305" s="153"/>
    </row>
    <row r="306" spans="1:10" s="51" customFormat="1">
      <c r="A306" s="122"/>
      <c r="B306" s="47"/>
      <c r="C306" s="123"/>
      <c r="D306" s="60"/>
      <c r="E306" s="61"/>
      <c r="F306" s="61"/>
      <c r="G306" s="60"/>
      <c r="H306" s="153"/>
      <c r="I306" s="153"/>
      <c r="J306" s="153"/>
    </row>
    <row r="307" spans="1:10">
      <c r="A307" s="4"/>
      <c r="B307" s="5"/>
      <c r="C307" s="19"/>
      <c r="D307" s="24"/>
      <c r="E307" s="24"/>
      <c r="G307" s="202"/>
      <c r="H307" s="8"/>
      <c r="I307" s="8"/>
      <c r="J307" s="8"/>
    </row>
    <row r="308" spans="1:10">
      <c r="A308" s="4"/>
      <c r="B308" s="5"/>
      <c r="C308" s="19"/>
      <c r="D308" s="24"/>
      <c r="E308" s="24"/>
      <c r="G308" s="202"/>
      <c r="H308" s="8"/>
      <c r="I308" s="8"/>
      <c r="J308" s="8"/>
    </row>
    <row r="309" spans="1:10">
      <c r="A309" s="4"/>
      <c r="B309" s="5"/>
      <c r="C309" s="19"/>
      <c r="D309" s="24"/>
      <c r="E309" s="24"/>
      <c r="G309" s="202"/>
      <c r="H309" s="8"/>
      <c r="I309" s="8"/>
      <c r="J309" s="8"/>
    </row>
    <row r="310" spans="1:10">
      <c r="E310" s="21"/>
    </row>
    <row r="311" spans="1:10">
      <c r="E311" s="21"/>
    </row>
    <row r="312" spans="1:10">
      <c r="E312" s="21"/>
    </row>
    <row r="313" spans="1:10">
      <c r="E313" s="21"/>
    </row>
  </sheetData>
  <autoFilter ref="A17:G220"/>
  <mergeCells count="1">
    <mergeCell ref="A9:G9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444" fitToHeight="0" orientation="portrait" blackAndWhite="1" useFirstPageNumber="1" r:id="rId1"/>
  <headerFooter alignWithMargins="0">
    <oddHeader xml:space="preserve">&amp;C   </oddHeader>
    <oddFooter>&amp;C&amp;"Times New Roman,Bold"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dem47</vt:lpstr>
      <vt:lpstr>'dem47'!educationrevenue</vt:lpstr>
      <vt:lpstr>'dem47'!Print_Area</vt:lpstr>
      <vt:lpstr>'dem47'!Print_Titles</vt:lpstr>
      <vt:lpstr>'dem47'!summary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2024-08-03T11:33:51Z</cp:lastPrinted>
  <dcterms:created xsi:type="dcterms:W3CDTF">2004-06-02T16:12:04Z</dcterms:created>
  <dcterms:modified xsi:type="dcterms:W3CDTF">2024-08-12T06:24:44Z</dcterms:modified>
</cp:coreProperties>
</file>