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05" yWindow="-105" windowWidth="19410" windowHeight="10290"/>
  </bookViews>
  <sheets>
    <sheet name="dem48" sheetId="7" r:id="rId1"/>
  </sheets>
  <definedNames>
    <definedName name="__123Graph_D" localSheetId="0" hidden="1">#REF!</definedName>
    <definedName name="_xlnm._FilterDatabase" localSheetId="0" hidden="1">'dem48'!$A$18:$G$580</definedName>
    <definedName name="ah" localSheetId="0">'dem48'!#REF!</definedName>
    <definedName name="cad" localSheetId="0">'dem48'!#REF!</definedName>
    <definedName name="capcoop" localSheetId="0">'dem48'!#REF!</definedName>
    <definedName name="capcrop" localSheetId="0">'dem48'!#REF!</definedName>
    <definedName name="capedu" localSheetId="0">'dem48'!#REF!</definedName>
    <definedName name="capforest" localSheetId="0">'dem48'!#REF!</definedName>
    <definedName name="caphealth" localSheetId="0">'dem48'!#REF!</definedName>
    <definedName name="caphousing" localSheetId="0">'dem48'!#REF!</definedName>
    <definedName name="capind" localSheetId="0">'dem48'!#REF!</definedName>
    <definedName name="capoap" localSheetId="0">'dem48'!#REF!</definedName>
    <definedName name="capordp" localSheetId="0">'dem48'!#REF!</definedName>
    <definedName name="cappower" localSheetId="0">'dem48'!#REF!</definedName>
    <definedName name="cappw" localSheetId="0">'dem48'!#REF!</definedName>
    <definedName name="caproad" localSheetId="0">'dem48'!#REF!</definedName>
    <definedName name="capst" localSheetId="0">'dem48'!#REF!</definedName>
    <definedName name="captourism" localSheetId="0">'dem48'!#REF!</definedName>
    <definedName name="capUD" localSheetId="0">'dem48'!#REF!</definedName>
    <definedName name="capvillage" localSheetId="0">'dem48'!#REF!</definedName>
    <definedName name="capwater" localSheetId="0">'dem48'!#REF!</definedName>
    <definedName name="civil" localSheetId="0">'dem48'!#REF!</definedName>
    <definedName name="conven" localSheetId="0">'dem48'!#REF!</definedName>
    <definedName name="coop" localSheetId="0">'dem48'!#REF!</definedName>
    <definedName name="crop" localSheetId="0">'dem48'!#REF!</definedName>
    <definedName name="cul" localSheetId="0">'dem48'!#REF!</definedName>
    <definedName name="dd" localSheetId="0">'dem48'!#REF!</definedName>
    <definedName name="ecology" localSheetId="0">'dem48'!#REF!</definedName>
    <definedName name="edu" localSheetId="0">'dem48'!#REF!</definedName>
    <definedName name="fish" localSheetId="0">'dem48'!#REF!</definedName>
    <definedName name="food" localSheetId="0">'dem48'!#REF!</definedName>
    <definedName name="forest" localSheetId="0">'dem48'!#REF!</definedName>
    <definedName name="housing" localSheetId="0">'dem48'!#REF!</definedName>
    <definedName name="ind" localSheetId="0">'dem48'!#REF!</definedName>
    <definedName name="ipr" localSheetId="0">'dem48'!#REF!</definedName>
    <definedName name="labour" localSheetId="0">'dem48'!#REF!</definedName>
    <definedName name="lr" localSheetId="0">'dem48'!#REF!</definedName>
    <definedName name="med" localSheetId="0">'dem48'!#REF!</definedName>
    <definedName name="minor" localSheetId="0">'dem48'!#REF!</definedName>
    <definedName name="np" localSheetId="0">'dem48'!#REF!</definedName>
    <definedName name="Nutrition" localSheetId="0">'dem48'!$D$490:$G$490</definedName>
    <definedName name="oap" localSheetId="0">'dem48'!#REF!</definedName>
    <definedName name="ordp" localSheetId="0">'dem48'!#REF!</definedName>
    <definedName name="osr" localSheetId="0">'dem48'!#REF!</definedName>
    <definedName name="power" localSheetId="0">'dem48'!#REF!</definedName>
    <definedName name="_xlnm.Print_Area" localSheetId="0">'dem48'!$A$1:$G$572</definedName>
    <definedName name="_xlnm.Print_Titles" localSheetId="0">'dem48'!$15:$18</definedName>
    <definedName name="public" localSheetId="0">'dem48'!#REF!</definedName>
    <definedName name="RE" localSheetId="0">'dem48'!#REF!</definedName>
    <definedName name="rec" localSheetId="0">'dem48'!#REF!</definedName>
    <definedName name="research" localSheetId="0">'dem48'!#REF!</definedName>
    <definedName name="revise" localSheetId="0">'dem48'!$D$588:$F$588</definedName>
    <definedName name="roads" localSheetId="0">'dem48'!#REF!</definedName>
    <definedName name="scst" localSheetId="0">'dem48'!$D$27:$G$27</definedName>
    <definedName name="scstrec" localSheetId="0">'dem48'!#REF!</definedName>
    <definedName name="SocialSecurity" localSheetId="0">'dem48'!$D$460:$G$460</definedName>
    <definedName name="socialwelfare" localSheetId="0">'dem48'!$D$570:$G$570</definedName>
    <definedName name="sports" localSheetId="0">'dem48'!#REF!</definedName>
    <definedName name="spprg" localSheetId="0">'dem48'!#REF!</definedName>
    <definedName name="sswrec1" localSheetId="0">'dem48'!#REF!</definedName>
    <definedName name="sswrec2" localSheetId="0">'dem48'!#REF!</definedName>
    <definedName name="summary" localSheetId="0">'dem48'!$D$583:$F$583</definedName>
    <definedName name="swc" localSheetId="0">'dem48'!#REF!</definedName>
    <definedName name="tourism" localSheetId="0">'dem48'!#REF!</definedName>
    <definedName name="UD" localSheetId="0">'dem48'!#REF!</definedName>
    <definedName name="village" localSheetId="0">'dem48'!#REF!</definedName>
    <definedName name="Voted" localSheetId="0">'dem48'!$C$12:$F$12</definedName>
    <definedName name="water" localSheetId="0">'dem48'!#REF!</definedName>
    <definedName name="welfarecap" localSheetId="0">'dem48'!#REF!</definedName>
    <definedName name="Z_239EE218_578E_4317_BEED_14D5D7089E27_.wvu.Cols" localSheetId="0" hidden="1">'dem48'!#REF!</definedName>
    <definedName name="Z_239EE218_578E_4317_BEED_14D5D7089E27_.wvu.FilterData" localSheetId="0" hidden="1">'dem48'!$A$1:$G$572</definedName>
    <definedName name="Z_239EE218_578E_4317_BEED_14D5D7089E27_.wvu.PrintArea" localSheetId="0" hidden="1">'dem48'!$A$1:$G$572</definedName>
    <definedName name="Z_239EE218_578E_4317_BEED_14D5D7089E27_.wvu.PrintTitles" localSheetId="0" hidden="1">'dem48'!$16:$18</definedName>
    <definedName name="Z_302A3EA3_AE96_11D5_A646_0050BA3D7AFD_.wvu.Cols" localSheetId="0" hidden="1">'dem48'!#REF!</definedName>
    <definedName name="Z_302A3EA3_AE96_11D5_A646_0050BA3D7AFD_.wvu.FilterData" localSheetId="0" hidden="1">'dem48'!$A$1:$G$572</definedName>
    <definedName name="Z_302A3EA3_AE96_11D5_A646_0050BA3D7AFD_.wvu.PrintArea" localSheetId="0" hidden="1">'dem48'!$A$1:$G$572</definedName>
    <definedName name="Z_302A3EA3_AE96_11D5_A646_0050BA3D7AFD_.wvu.PrintTitles" localSheetId="0" hidden="1">'dem48'!$16:$18</definedName>
    <definedName name="Z_36DBA021_0ECB_11D4_8064_004005726899_.wvu.Cols" localSheetId="0" hidden="1">'dem48'!#REF!</definedName>
    <definedName name="Z_36DBA021_0ECB_11D4_8064_004005726899_.wvu.FilterData" localSheetId="0" hidden="1">'dem48'!$C$19:$C$572</definedName>
    <definedName name="Z_36DBA021_0ECB_11D4_8064_004005726899_.wvu.PrintArea" localSheetId="0" hidden="1">'dem48'!$A$1:$G$572</definedName>
    <definedName name="Z_36DBA021_0ECB_11D4_8064_004005726899_.wvu.PrintTitles" localSheetId="0" hidden="1">'dem48'!$16:$18</definedName>
    <definedName name="Z_93EBE921_AE91_11D5_8685_004005726899_.wvu.Cols" localSheetId="0" hidden="1">'dem48'!#REF!</definedName>
    <definedName name="Z_93EBE921_AE91_11D5_8685_004005726899_.wvu.FilterData" localSheetId="0" hidden="1">'dem48'!$C$19:$C$572</definedName>
    <definedName name="Z_93EBE921_AE91_11D5_8685_004005726899_.wvu.PrintArea" localSheetId="0" hidden="1">'dem48'!$A$1:$G$572</definedName>
    <definedName name="Z_93EBE921_AE91_11D5_8685_004005726899_.wvu.PrintTitles" localSheetId="0" hidden="1">'dem48'!$16:$18</definedName>
    <definedName name="Z_94DA79C1_0FDE_11D5_9579_000021DAEEA2_.wvu.Cols" localSheetId="0" hidden="1">'dem48'!#REF!</definedName>
    <definedName name="Z_94DA79C1_0FDE_11D5_9579_000021DAEEA2_.wvu.FilterData" localSheetId="0" hidden="1">'dem48'!$C$19:$C$572</definedName>
    <definedName name="Z_94DA79C1_0FDE_11D5_9579_000021DAEEA2_.wvu.PrintArea" localSheetId="0" hidden="1">'dem48'!$A$1:$G$572</definedName>
    <definedName name="Z_94DA79C1_0FDE_11D5_9579_000021DAEEA2_.wvu.PrintTitles" localSheetId="0" hidden="1">'dem48'!$16:$18</definedName>
    <definedName name="Z_9F04AD3B_15DA_4D32_8B27_BA16A20022C6_.wvu.FilterData" localSheetId="0" hidden="1">'dem48'!$A$18:$G$588</definedName>
    <definedName name="Z_9F04AD3B_15DA_4D32_8B27_BA16A20022C6_.wvu.PrintArea" localSheetId="0" hidden="1">'dem48'!$A$494:$G$570</definedName>
    <definedName name="Z_9F04AD3B_15DA_4D32_8B27_BA16A20022C6_.wvu.PrintTitles" localSheetId="0" hidden="1">'dem48'!$15:$18</definedName>
    <definedName name="Z_B4CB098C_161F_11D5_8064_004005726899_.wvu.FilterData" localSheetId="0" hidden="1">'dem48'!$C$19:$C$572</definedName>
    <definedName name="Z_B4CB099E_161F_11D5_8064_004005726899_.wvu.FilterData" localSheetId="0" hidden="1">'dem48'!$C$19:$C$572</definedName>
    <definedName name="Z_C868F8C3_16D7_11D5_A68D_81D6213F5331_.wvu.Cols" localSheetId="0" hidden="1">'dem48'!#REF!</definedName>
    <definedName name="Z_C868F8C3_16D7_11D5_A68D_81D6213F5331_.wvu.FilterData" localSheetId="0" hidden="1">'dem48'!$C$19:$C$572</definedName>
    <definedName name="Z_C868F8C3_16D7_11D5_A68D_81D6213F5331_.wvu.PrintArea" localSheetId="0" hidden="1">'dem48'!$A$1:$G$572</definedName>
    <definedName name="Z_C868F8C3_16D7_11D5_A68D_81D6213F5331_.wvu.PrintTitles" localSheetId="0" hidden="1">'dem48'!$16:$18</definedName>
    <definedName name="Z_E5DF37BD_125C_11D5_8DC4_D0F5D88B3549_.wvu.Cols" localSheetId="0" hidden="1">'dem48'!#REF!</definedName>
    <definedName name="Z_E5DF37BD_125C_11D5_8DC4_D0F5D88B3549_.wvu.FilterData" localSheetId="0" hidden="1">'dem48'!$C$19:$C$572</definedName>
    <definedName name="Z_E5DF37BD_125C_11D5_8DC4_D0F5D88B3549_.wvu.PrintArea" localSheetId="0" hidden="1">'dem48'!$A$1:$G$572</definedName>
    <definedName name="Z_E5DF37BD_125C_11D5_8DC4_D0F5D88B3549_.wvu.PrintTitles" localSheetId="0" hidden="1">'dem48'!$16:$18</definedName>
    <definedName name="Z_F1391393_1D1C_410F_A76B_773FA6985814_.wvu.PrintArea" localSheetId="0" hidden="1">'dem48'!$A$494:$G$570</definedName>
    <definedName name="Z_F1391393_1D1C_410F_A76B_773FA6985814_.wvu.PrintTitles" localSheetId="0" hidden="1">'dem48'!$15:$18</definedName>
    <definedName name="Z_F8ADACC1_164E_11D6_B603_000021DAEEA2_.wvu.Cols" localSheetId="0" hidden="1">'dem48'!#REF!</definedName>
    <definedName name="Z_F8ADACC1_164E_11D6_B603_000021DAEEA2_.wvu.FilterData" localSheetId="0" hidden="1">'dem48'!$C$19:$C$572</definedName>
    <definedName name="Z_F8ADACC1_164E_11D6_B603_000021DAEEA2_.wvu.PrintArea" localSheetId="0" hidden="1">'dem48'!$A$1:$G$572</definedName>
    <definedName name="Z_F8ADACC1_164E_11D6_B603_000021DAEEA2_.wvu.PrintTitles" localSheetId="0" hidden="1">'dem48'!$16:$18</definedName>
  </definedNames>
  <calcPr calcId="124519"/>
  <customWorkbookViews>
    <customWorkbookView name="view" guid="{9F04AD3B-15DA-4D32-8B27-BA16A20022C6}" maximized="1" windowWidth="1020" windowHeight="597" activeSheetId="4"/>
    <customWorkbookView name="print view" guid="{F1391393-1D1C-410F-A76B-773FA6985814}" includeHiddenRowCol="0" maximized="1" windowWidth="1020" windowHeight="597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5" i="7"/>
  <c r="E315"/>
  <c r="D315"/>
  <c r="F331"/>
  <c r="E331"/>
  <c r="D331"/>
  <c r="E326"/>
  <c r="F326"/>
  <c r="D326"/>
  <c r="F327"/>
  <c r="E327"/>
  <c r="D327"/>
  <c r="E444" l="1"/>
  <c r="E426"/>
  <c r="E372"/>
  <c r="F344"/>
  <c r="E344"/>
  <c r="E321"/>
  <c r="F307"/>
  <c r="E307"/>
  <c r="E303"/>
  <c r="E280"/>
  <c r="E273"/>
  <c r="F266"/>
  <c r="E266"/>
  <c r="D266"/>
  <c r="F262"/>
  <c r="E262"/>
  <c r="D262"/>
  <c r="F542" l="1"/>
  <c r="E542"/>
  <c r="D542"/>
  <c r="F538"/>
  <c r="E538"/>
  <c r="D538"/>
  <c r="F534"/>
  <c r="E534"/>
  <c r="D534"/>
  <c r="F530"/>
  <c r="E530"/>
  <c r="D530"/>
  <c r="F526"/>
  <c r="E526"/>
  <c r="D526"/>
  <c r="F518"/>
  <c r="E518"/>
  <c r="D518"/>
  <c r="D303"/>
  <c r="F444"/>
  <c r="F445" s="1"/>
  <c r="E445"/>
  <c r="D444"/>
  <c r="D445" s="1"/>
  <c r="E435"/>
  <c r="E436" s="1"/>
  <c r="F435"/>
  <c r="F436" s="1"/>
  <c r="D435"/>
  <c r="D436" s="1"/>
  <c r="F543" l="1"/>
  <c r="F544" s="1"/>
  <c r="E543"/>
  <c r="E544" s="1"/>
  <c r="D543"/>
  <c r="D544" s="1"/>
  <c r="F385" l="1"/>
  <c r="E385"/>
  <c r="D385"/>
  <c r="F476" l="1"/>
  <c r="F483" s="1"/>
  <c r="F56"/>
  <c r="F44"/>
  <c r="F34"/>
  <c r="F395"/>
  <c r="F396" s="1"/>
  <c r="F371"/>
  <c r="F299"/>
  <c r="F303" s="1"/>
  <c r="F566"/>
  <c r="F562"/>
  <c r="F558"/>
  <c r="F554"/>
  <c r="F550"/>
  <c r="F514"/>
  <c r="F519" s="1"/>
  <c r="F520" s="1"/>
  <c r="F506"/>
  <c r="F507" s="1"/>
  <c r="F500"/>
  <c r="F501" s="1"/>
  <c r="F487"/>
  <c r="F470"/>
  <c r="F471" s="1"/>
  <c r="F457"/>
  <c r="F453"/>
  <c r="F426"/>
  <c r="F427" s="1"/>
  <c r="F415"/>
  <c r="F416" s="1"/>
  <c r="F400"/>
  <c r="F391"/>
  <c r="F380"/>
  <c r="F376"/>
  <c r="F372"/>
  <c r="F368"/>
  <c r="F363"/>
  <c r="F359"/>
  <c r="F354"/>
  <c r="F349"/>
  <c r="F136"/>
  <c r="D136"/>
  <c r="E136"/>
  <c r="F125"/>
  <c r="D125"/>
  <c r="E125"/>
  <c r="D566"/>
  <c r="E566"/>
  <c r="E400"/>
  <c r="D400"/>
  <c r="F567" l="1"/>
  <c r="F568" s="1"/>
  <c r="F446"/>
  <c r="F458"/>
  <c r="F459" s="1"/>
  <c r="F364"/>
  <c r="F386" s="1"/>
  <c r="F508"/>
  <c r="F488"/>
  <c r="F489" s="1"/>
  <c r="F401"/>
  <c r="E562"/>
  <c r="D562"/>
  <c r="E558"/>
  <c r="D558"/>
  <c r="E554"/>
  <c r="D554"/>
  <c r="E550"/>
  <c r="D550"/>
  <c r="E514"/>
  <c r="E519" s="1"/>
  <c r="E520" s="1"/>
  <c r="D514"/>
  <c r="D519" s="1"/>
  <c r="D520" s="1"/>
  <c r="E506"/>
  <c r="E507" s="1"/>
  <c r="D506"/>
  <c r="D507" s="1"/>
  <c r="E500"/>
  <c r="E501" s="1"/>
  <c r="D500"/>
  <c r="D501" s="1"/>
  <c r="E487"/>
  <c r="D487"/>
  <c r="E483"/>
  <c r="D483"/>
  <c r="E470"/>
  <c r="E471" s="1"/>
  <c r="D470"/>
  <c r="D471" s="1"/>
  <c r="E457"/>
  <c r="D457"/>
  <c r="E453"/>
  <c r="D453"/>
  <c r="E427"/>
  <c r="D426"/>
  <c r="D427" s="1"/>
  <c r="E415"/>
  <c r="E416" s="1"/>
  <c r="D415"/>
  <c r="D416" s="1"/>
  <c r="F406"/>
  <c r="F407" s="1"/>
  <c r="E406"/>
  <c r="E407" s="1"/>
  <c r="D406"/>
  <c r="D407" s="1"/>
  <c r="E396"/>
  <c r="D396"/>
  <c r="E391"/>
  <c r="D391"/>
  <c r="E380"/>
  <c r="D380"/>
  <c r="E376"/>
  <c r="D376"/>
  <c r="D372"/>
  <c r="E368"/>
  <c r="D368"/>
  <c r="E363"/>
  <c r="D363"/>
  <c r="E359"/>
  <c r="D359"/>
  <c r="E354"/>
  <c r="D354"/>
  <c r="E349"/>
  <c r="D349"/>
  <c r="D344"/>
  <c r="F321"/>
  <c r="D321"/>
  <c r="F311"/>
  <c r="F316" s="1"/>
  <c r="E311"/>
  <c r="E316" s="1"/>
  <c r="D311"/>
  <c r="D307"/>
  <c r="F292"/>
  <c r="F293" s="1"/>
  <c r="E292"/>
  <c r="E293" s="1"/>
  <c r="D292"/>
  <c r="D293" s="1"/>
  <c r="F285"/>
  <c r="E285"/>
  <c r="E286" s="1"/>
  <c r="D285"/>
  <c r="F280"/>
  <c r="D280"/>
  <c r="F273"/>
  <c r="F274" s="1"/>
  <c r="E274"/>
  <c r="D273"/>
  <c r="D274" s="1"/>
  <c r="F258"/>
  <c r="E258"/>
  <c r="D258"/>
  <c r="F254"/>
  <c r="E254"/>
  <c r="D254"/>
  <c r="F244"/>
  <c r="E244"/>
  <c r="D244"/>
  <c r="F235"/>
  <c r="E235"/>
  <c r="D235"/>
  <c r="F225"/>
  <c r="E225"/>
  <c r="D225"/>
  <c r="F215"/>
  <c r="E215"/>
  <c r="D215"/>
  <c r="F205"/>
  <c r="E205"/>
  <c r="D205"/>
  <c r="F195"/>
  <c r="E195"/>
  <c r="D195"/>
  <c r="F185"/>
  <c r="E185"/>
  <c r="D185"/>
  <c r="F175"/>
  <c r="E175"/>
  <c r="D175"/>
  <c r="F165"/>
  <c r="E165"/>
  <c r="D165"/>
  <c r="F155"/>
  <c r="E155"/>
  <c r="D155"/>
  <c r="F145"/>
  <c r="E145"/>
  <c r="D145"/>
  <c r="F110"/>
  <c r="E110"/>
  <c r="D110"/>
  <c r="F106"/>
  <c r="E106"/>
  <c r="D106"/>
  <c r="F102"/>
  <c r="E102"/>
  <c r="D102"/>
  <c r="F98"/>
  <c r="E98"/>
  <c r="D98"/>
  <c r="F94"/>
  <c r="E94"/>
  <c r="D94"/>
  <c r="F90"/>
  <c r="E90"/>
  <c r="D90"/>
  <c r="F86"/>
  <c r="E86"/>
  <c r="D86"/>
  <c r="F82"/>
  <c r="E82"/>
  <c r="D82"/>
  <c r="F78"/>
  <c r="E78"/>
  <c r="D78"/>
  <c r="F71"/>
  <c r="E71"/>
  <c r="D71"/>
  <c r="F65"/>
  <c r="E65"/>
  <c r="D65"/>
  <c r="F53"/>
  <c r="E53"/>
  <c r="D53"/>
  <c r="F41"/>
  <c r="E41"/>
  <c r="D41"/>
  <c r="F25"/>
  <c r="F26" s="1"/>
  <c r="F27" s="1"/>
  <c r="E25"/>
  <c r="E26" s="1"/>
  <c r="E27" s="1"/>
  <c r="D25"/>
  <c r="D26" s="1"/>
  <c r="D27" s="1"/>
  <c r="D316" l="1"/>
  <c r="D567"/>
  <c r="D568" s="1"/>
  <c r="F569"/>
  <c r="F570" s="1"/>
  <c r="F571" s="1"/>
  <c r="E567"/>
  <c r="E568" s="1"/>
  <c r="E488"/>
  <c r="E489" s="1"/>
  <c r="E490" s="1"/>
  <c r="E267"/>
  <c r="E332" s="1"/>
  <c r="E401"/>
  <c r="E446"/>
  <c r="F267"/>
  <c r="D267"/>
  <c r="D446"/>
  <c r="E111"/>
  <c r="E112" s="1"/>
  <c r="E508"/>
  <c r="D508"/>
  <c r="D111"/>
  <c r="D112" s="1"/>
  <c r="F111"/>
  <c r="F112" s="1"/>
  <c r="D364"/>
  <c r="D386" s="1"/>
  <c r="D458"/>
  <c r="D459" s="1"/>
  <c r="E364"/>
  <c r="E386" s="1"/>
  <c r="D401"/>
  <c r="E458"/>
  <c r="E459" s="1"/>
  <c r="D488"/>
  <c r="D489" s="1"/>
  <c r="D490" s="1"/>
  <c r="D66"/>
  <c r="D72" s="1"/>
  <c r="E66"/>
  <c r="E72" s="1"/>
  <c r="F490"/>
  <c r="F66"/>
  <c r="F72" s="1"/>
  <c r="E569" l="1"/>
  <c r="E570" s="1"/>
  <c r="E571" s="1"/>
  <c r="E408"/>
  <c r="D569"/>
  <c r="D570" s="1"/>
  <c r="D571" s="1"/>
  <c r="E460" l="1"/>
  <c r="E491" s="1"/>
  <c r="D286" l="1"/>
  <c r="D332" s="1"/>
  <c r="E572"/>
  <c r="F286"/>
  <c r="F332" s="1"/>
  <c r="F408" l="1"/>
  <c r="F460" s="1"/>
  <c r="D408"/>
  <c r="D460" s="1"/>
  <c r="D491" s="1"/>
  <c r="D572" s="1"/>
  <c r="E12"/>
  <c r="F491" l="1"/>
  <c r="F572" s="1"/>
  <c r="D12" l="1"/>
  <c r="F12" l="1"/>
</calcChain>
</file>

<file path=xl/comments1.xml><?xml version="1.0" encoding="utf-8"?>
<comments xmlns="http://schemas.openxmlformats.org/spreadsheetml/2006/main">
  <authors>
    <author>Budget JA1</author>
  </authors>
  <commentList>
    <comment ref="B382" authorId="0">
      <text>
        <r>
          <rPr>
            <b/>
            <sz val="9"/>
            <color indexed="81"/>
            <rFont val="Tahoma"/>
            <family val="2"/>
          </rPr>
          <t>Budget JA1:</t>
        </r>
        <r>
          <rPr>
            <sz val="9"/>
            <color indexed="81"/>
            <rFont val="Tahoma"/>
            <family val="2"/>
          </rPr>
          <t xml:space="preserve">
errata issued from 65 to 70 State Women Commission (FY 23-24)
</t>
        </r>
      </text>
    </comment>
    <comment ref="B385" authorId="0">
      <text>
        <r>
          <rPr>
            <b/>
            <sz val="9"/>
            <color indexed="81"/>
            <rFont val="Tahoma"/>
            <family val="2"/>
          </rPr>
          <t>Budget JA1:</t>
        </r>
        <r>
          <rPr>
            <sz val="9"/>
            <color indexed="81"/>
            <rFont val="Tahoma"/>
            <family val="2"/>
          </rPr>
          <t xml:space="preserve">
errata issued from 65 to 70 State Women Commission (FY 23-24)
</t>
        </r>
      </text>
    </comment>
  </commentList>
</comments>
</file>

<file path=xl/sharedStrings.xml><?xml version="1.0" encoding="utf-8"?>
<sst xmlns="http://schemas.openxmlformats.org/spreadsheetml/2006/main" count="858" uniqueCount="404">
  <si>
    <t>Social Security &amp; Welfare</t>
  </si>
  <si>
    <t>Nutrition</t>
  </si>
  <si>
    <t>Capital</t>
  </si>
  <si>
    <t>Voted</t>
  </si>
  <si>
    <t>Major /Sub-Major/Minor/Sub/Detailed Heads</t>
  </si>
  <si>
    <t>Total</t>
  </si>
  <si>
    <t>REVENUE SECTION</t>
  </si>
  <si>
    <t>M.H.</t>
  </si>
  <si>
    <t>Welfare of Scheduled Caste, Scheduled Tribes &amp;  Other Backward Classes</t>
  </si>
  <si>
    <t>Direction &amp; Administration</t>
  </si>
  <si>
    <t>Salaries</t>
  </si>
  <si>
    <t>Office Expenses</t>
  </si>
  <si>
    <t>00.00.72</t>
  </si>
  <si>
    <t>Other Expenditure</t>
  </si>
  <si>
    <t>00.00.73</t>
  </si>
  <si>
    <t>General</t>
  </si>
  <si>
    <t>Scholarship and Stipend</t>
  </si>
  <si>
    <t>Social Welfare</t>
  </si>
  <si>
    <t>Social Welfare Division</t>
  </si>
  <si>
    <t>Women &amp; Child Welfare Division</t>
  </si>
  <si>
    <t>Welfare of Handicapped</t>
  </si>
  <si>
    <t>60.00.71</t>
  </si>
  <si>
    <t>60.00.72</t>
  </si>
  <si>
    <t>Child Welfare</t>
  </si>
  <si>
    <t>Project</t>
  </si>
  <si>
    <t>Training</t>
  </si>
  <si>
    <t>Other Child Welfare Programme</t>
  </si>
  <si>
    <t>Women's Welfare</t>
  </si>
  <si>
    <t>Working Women's Hostel, Deorali</t>
  </si>
  <si>
    <t>Other Women's Welfare Programme</t>
  </si>
  <si>
    <t>State Women Commission</t>
  </si>
  <si>
    <t>Assistance to Voluntary Organisation</t>
  </si>
  <si>
    <t>Voluntary Organisation</t>
  </si>
  <si>
    <t>68.00.31</t>
  </si>
  <si>
    <t>National Social Assistance Programme</t>
  </si>
  <si>
    <t>National Old Age Pension Scheme</t>
  </si>
  <si>
    <t>Pension Schemes</t>
  </si>
  <si>
    <t>CAPITAL SECTION</t>
  </si>
  <si>
    <t>60.00.73</t>
  </si>
  <si>
    <t>Special Nutritions Programmes</t>
  </si>
  <si>
    <t>60.46.01</t>
  </si>
  <si>
    <t>60.46.11</t>
  </si>
  <si>
    <t>60.46.13</t>
  </si>
  <si>
    <t>60.48.01</t>
  </si>
  <si>
    <t>60.48.11</t>
  </si>
  <si>
    <t>60.48.13</t>
  </si>
  <si>
    <t>60.45.01</t>
  </si>
  <si>
    <t>60.45.11</t>
  </si>
  <si>
    <t>60.47.01</t>
  </si>
  <si>
    <t>60.47.11</t>
  </si>
  <si>
    <t>Rongli Sub-Division</t>
  </si>
  <si>
    <t>Singtam Sub-Division</t>
  </si>
  <si>
    <t>Chungthang Sub-Division</t>
  </si>
  <si>
    <t>Ravongla Sub-Division</t>
  </si>
  <si>
    <t>Jorethang Sub-Division</t>
  </si>
  <si>
    <t>Capital Outlay on Social Security &amp; Welfare</t>
  </si>
  <si>
    <t>II. Details of the estimates and the heads under which this grant will be accounted for:</t>
  </si>
  <si>
    <t>00.00.74</t>
  </si>
  <si>
    <t>Malnutrition Free Sikkim</t>
  </si>
  <si>
    <t>(g) Social Welfare &amp; Nutrition</t>
  </si>
  <si>
    <t>(g) Capital Account of Social  Welfare &amp; Nutrition</t>
  </si>
  <si>
    <t>B - Social Services</t>
  </si>
  <si>
    <t>Revenue</t>
  </si>
  <si>
    <t>Construction</t>
  </si>
  <si>
    <t>National Family Benefit Scheme</t>
  </si>
  <si>
    <t>Other ICDS Programmes</t>
  </si>
  <si>
    <t>Gangtok Rural Project</t>
  </si>
  <si>
    <t>Dzongu Rural Project</t>
  </si>
  <si>
    <t>(In Thousands of Rupees)</t>
  </si>
  <si>
    <t>I.C.D.S. Programme (State Share)</t>
  </si>
  <si>
    <t>Protection of Civil Rights (Atrocities)</t>
  </si>
  <si>
    <t>District Disability Rehabilitation Centre</t>
  </si>
  <si>
    <t>Welfare of Scheduled Caste, Scheduled Tribes &amp; Other Backward Classes</t>
  </si>
  <si>
    <t>Sikkim Grant of Awards for Marriage with Disabled</t>
  </si>
  <si>
    <t>Special School for Hearing Impaired</t>
  </si>
  <si>
    <t>60.00.75</t>
  </si>
  <si>
    <t>Creation of Barrier-free Environment for Persons with Disabilities under the Implementation of Persons with Disability Act, 1995 (Central Share)</t>
  </si>
  <si>
    <t>Old Age Pension (State Share)</t>
  </si>
  <si>
    <t>Other Social Security &amp; Welfare Programme</t>
  </si>
  <si>
    <t>Pension under Social Security Schemes</t>
  </si>
  <si>
    <t>Integrated Child Protection Scheme (ICPS)</t>
  </si>
  <si>
    <t>National Creche Scheme</t>
  </si>
  <si>
    <t>Empowerment of Persons with Disabilities</t>
  </si>
  <si>
    <t>National Creche scheme for Children of working mothers (State Share)</t>
  </si>
  <si>
    <t>00.00.75</t>
  </si>
  <si>
    <t>Wages</t>
  </si>
  <si>
    <t>Pradhan Mantri Matru Vandana Yojana (PMMVY) (Central Share)</t>
  </si>
  <si>
    <t>60.48.02</t>
  </si>
  <si>
    <t>60.47.02</t>
  </si>
  <si>
    <t>00.00.76</t>
  </si>
  <si>
    <t>Setting up of National Nutrition Mission- Poshan Abhiyan (State Share)</t>
  </si>
  <si>
    <t>Jawaharlal Nehru Memorial Institute for Handicapped, Namchi</t>
  </si>
  <si>
    <t>National Creche scheme for Children of working mothers (Central Share)</t>
  </si>
  <si>
    <t>Setting up of National Nutrition Mission 
(Central Share)</t>
  </si>
  <si>
    <t>State Fund for Person with Disabilities</t>
  </si>
  <si>
    <t>Scheme for Adolescent Girls (SAG)-Central Share</t>
  </si>
  <si>
    <t>60.46.02</t>
  </si>
  <si>
    <t>60.45.02</t>
  </si>
  <si>
    <t>Pradhan Mantri Matru Vandana Yojana (PMMVY) (State Share)</t>
  </si>
  <si>
    <t>Actuals</t>
  </si>
  <si>
    <t>Budget 
Estimate</t>
  </si>
  <si>
    <t>Revised 
Estimate</t>
  </si>
  <si>
    <t>Welfare of Scheduled Castes, Scheduled Tribes and Other  Backward Classes</t>
  </si>
  <si>
    <t>(e) Welfare of Scheduled Castes, Scheduled Tribes &amp; Other Backward Classes</t>
  </si>
  <si>
    <t>Scheme for Adolescent Girls (SAG)- State Share</t>
  </si>
  <si>
    <t>68.00.71</t>
  </si>
  <si>
    <t>Chief Minister State Disability Pension Scheme</t>
  </si>
  <si>
    <t>2022-23</t>
  </si>
  <si>
    <t>Gangtok District</t>
  </si>
  <si>
    <t>Gyalshing District</t>
  </si>
  <si>
    <t>Mangan District</t>
  </si>
  <si>
    <t>Namchi District</t>
  </si>
  <si>
    <t>Pakyong District</t>
  </si>
  <si>
    <t>60.49.01</t>
  </si>
  <si>
    <t>60.49.02</t>
  </si>
  <si>
    <t>60.49.11</t>
  </si>
  <si>
    <t>60.49.13</t>
  </si>
  <si>
    <t>Soreng District</t>
  </si>
  <si>
    <t>60.50.01</t>
  </si>
  <si>
    <t>60.50.02</t>
  </si>
  <si>
    <t>60.50.11</t>
  </si>
  <si>
    <t>60.50.13</t>
  </si>
  <si>
    <t>Saksham Anganwadi and POSHAN 2.0</t>
  </si>
  <si>
    <t>Mission Shakti- SAMBAL</t>
  </si>
  <si>
    <t>Mission Shakti- SAMARTHYA</t>
  </si>
  <si>
    <t>Mission- VATSALYA</t>
  </si>
  <si>
    <t>Welfare of Transgender</t>
  </si>
  <si>
    <t>Special Nutritions Programmes (Central Share)</t>
  </si>
  <si>
    <t>2023-24</t>
  </si>
  <si>
    <t>DEMAND NO. 48</t>
  </si>
  <si>
    <t>WOMEN AND CHILD DEVELOPMENT</t>
  </si>
  <si>
    <t>Women Helpline (100 % CSS)</t>
  </si>
  <si>
    <t>Nari Adalat ( 100% CSS)</t>
  </si>
  <si>
    <t>Hub for Empowerment of Women (90:10) (Central Share)</t>
  </si>
  <si>
    <t>Sakhi Niwas (90:10) ( Central Share)</t>
  </si>
  <si>
    <t>60.00.49</t>
  </si>
  <si>
    <t>Other Revenue Expenditure</t>
  </si>
  <si>
    <t>Rent, Rates and Taxes for Land and Buildings</t>
  </si>
  <si>
    <t>Medical Treatment</t>
  </si>
  <si>
    <t>Allowances</t>
  </si>
  <si>
    <t>Fuels and Lubricants</t>
  </si>
  <si>
    <t>Domestic Travel Expenses</t>
  </si>
  <si>
    <t>Sikkim Welfare Commission</t>
  </si>
  <si>
    <t>55.00.36</t>
  </si>
  <si>
    <t xml:space="preserve">Grant in Aid Salaries </t>
  </si>
  <si>
    <t>55.00.31</t>
  </si>
  <si>
    <t>Grant in Aid General</t>
  </si>
  <si>
    <t>Minor Civil and Electric Works</t>
  </si>
  <si>
    <t>60.45.13</t>
  </si>
  <si>
    <t>60.45.14</t>
  </si>
  <si>
    <t>60.50.14</t>
  </si>
  <si>
    <t>60.49.14</t>
  </si>
  <si>
    <t>60.46.14</t>
  </si>
  <si>
    <t>60.47.13</t>
  </si>
  <si>
    <t>60.48.14</t>
  </si>
  <si>
    <t>60.55.01</t>
  </si>
  <si>
    <t>60.55.02</t>
  </si>
  <si>
    <t>60.55.11</t>
  </si>
  <si>
    <t>60.55.13</t>
  </si>
  <si>
    <t>60.55.14</t>
  </si>
  <si>
    <t>60.56.01</t>
  </si>
  <si>
    <t>60.56.02</t>
  </si>
  <si>
    <t>60.56.11</t>
  </si>
  <si>
    <t>60.56.13</t>
  </si>
  <si>
    <t>60.56.14</t>
  </si>
  <si>
    <t>60.57.01</t>
  </si>
  <si>
    <t>60.57.02</t>
  </si>
  <si>
    <t>60.57.11</t>
  </si>
  <si>
    <t>60.57.13</t>
  </si>
  <si>
    <t>60.57.14</t>
  </si>
  <si>
    <t>60.58.01</t>
  </si>
  <si>
    <t>60.58.02</t>
  </si>
  <si>
    <t>60.58.11</t>
  </si>
  <si>
    <t>60.58.13</t>
  </si>
  <si>
    <t>60.58.14</t>
  </si>
  <si>
    <t>60.59.01</t>
  </si>
  <si>
    <t>60.59.02</t>
  </si>
  <si>
    <t>60.59.11</t>
  </si>
  <si>
    <t>60.59.13</t>
  </si>
  <si>
    <t>60.59.14</t>
  </si>
  <si>
    <t>60.65.01</t>
  </si>
  <si>
    <t>60.65.02</t>
  </si>
  <si>
    <t>60.65.11</t>
  </si>
  <si>
    <t>60.65.13</t>
  </si>
  <si>
    <t>60.65.14</t>
  </si>
  <si>
    <t>State Commission for Protection of Rights of Children</t>
  </si>
  <si>
    <t>Grant in Aid Salaries</t>
  </si>
  <si>
    <t>61.72.80</t>
  </si>
  <si>
    <t>61.72.81</t>
  </si>
  <si>
    <t>65.60.71</t>
  </si>
  <si>
    <t>65.60.72</t>
  </si>
  <si>
    <t>65.61.31</t>
  </si>
  <si>
    <t>65.61.36</t>
  </si>
  <si>
    <t>Saksham Anganwadi and POSHAN 2.0 (State Share)</t>
  </si>
  <si>
    <t>66.63.49</t>
  </si>
  <si>
    <t>Integrated Child Protection Scheme (ICPS) (Central Share)</t>
  </si>
  <si>
    <t>Integrated Child Protection Scheme (ICPS) (State Share)</t>
  </si>
  <si>
    <t>68.00.72</t>
  </si>
  <si>
    <t>66.63.21</t>
  </si>
  <si>
    <t>Materials and Supplies</t>
  </si>
  <si>
    <t>60.66.01</t>
  </si>
  <si>
    <t>60.66.02</t>
  </si>
  <si>
    <t>60.66.11</t>
  </si>
  <si>
    <t>60.66.13</t>
  </si>
  <si>
    <t>60.67.01</t>
  </si>
  <si>
    <t>60.67.02</t>
  </si>
  <si>
    <t>60.67.11</t>
  </si>
  <si>
    <t>60.67.13</t>
  </si>
  <si>
    <t>60.67.49</t>
  </si>
  <si>
    <t>60.00.61</t>
  </si>
  <si>
    <t>60.00.62</t>
  </si>
  <si>
    <t>60.00.63</t>
  </si>
  <si>
    <t>60.00.64</t>
  </si>
  <si>
    <t>60.00.65</t>
  </si>
  <si>
    <t>One Stop Crisis Centre at Lumsey (Central Share)</t>
  </si>
  <si>
    <t>Beti Bachao Beti Padhao (Central Share)</t>
  </si>
  <si>
    <t>61.00.61</t>
  </si>
  <si>
    <t>61.00.62</t>
  </si>
  <si>
    <t>62.00.02</t>
  </si>
  <si>
    <t>Grant-in-Aid General</t>
  </si>
  <si>
    <t>Old Age Pension (Central Share)</t>
  </si>
  <si>
    <t>60.00.70</t>
  </si>
  <si>
    <t>National Family Benefit Schemes (Central Share)</t>
  </si>
  <si>
    <t>Indira Gandhi National Widow Pension Scheme (Central Share)</t>
  </si>
  <si>
    <t>Indira Gandhi National Disability Pension Scheme (Central Share)</t>
  </si>
  <si>
    <t xml:space="preserve">Family Pension to widows of Ex-Servicemen </t>
  </si>
  <si>
    <t>Distribution of Nutritious Food and Beverages</t>
  </si>
  <si>
    <t>60.61.49</t>
  </si>
  <si>
    <t>Fuel and Lubricants</t>
  </si>
  <si>
    <t>Extruder Food Processing Plant</t>
  </si>
  <si>
    <t>61.00.36</t>
  </si>
  <si>
    <t>60.66.72</t>
  </si>
  <si>
    <t>Buildings and Structures</t>
  </si>
  <si>
    <t xml:space="preserve">Construction of Anganwadi Centre (Central Share) </t>
  </si>
  <si>
    <t>40.48.01</t>
  </si>
  <si>
    <t>40.48.02</t>
  </si>
  <si>
    <t>40.48.06</t>
  </si>
  <si>
    <t>40.48.07</t>
  </si>
  <si>
    <t>40.48.11</t>
  </si>
  <si>
    <t>40.48.13</t>
  </si>
  <si>
    <t>40.48.24</t>
  </si>
  <si>
    <t>40.60.01</t>
  </si>
  <si>
    <t>40.60.02</t>
  </si>
  <si>
    <t>40.60.06</t>
  </si>
  <si>
    <t>40.60.07</t>
  </si>
  <si>
    <t>40.60.11</t>
  </si>
  <si>
    <t>40.60.13</t>
  </si>
  <si>
    <t>40.60.49</t>
  </si>
  <si>
    <t>40.61.01</t>
  </si>
  <si>
    <t>40.61.06</t>
  </si>
  <si>
    <t>40.61.07</t>
  </si>
  <si>
    <t>40.61.11</t>
  </si>
  <si>
    <t>40.61.13</t>
  </si>
  <si>
    <t>40.61.27</t>
  </si>
  <si>
    <t>40.60.24</t>
  </si>
  <si>
    <t>40.61.24</t>
  </si>
  <si>
    <t>40.60.29</t>
  </si>
  <si>
    <t>Repair and Maintenance</t>
  </si>
  <si>
    <t>40.61.29</t>
  </si>
  <si>
    <t>60.45.06</t>
  </si>
  <si>
    <t>60.45.07</t>
  </si>
  <si>
    <t>60.45.24</t>
  </si>
  <si>
    <t>67.60.71</t>
  </si>
  <si>
    <t>67.60.72</t>
  </si>
  <si>
    <t>67.61.71</t>
  </si>
  <si>
    <t>Child Helpline</t>
  </si>
  <si>
    <t>Child Helpline (Central Share)</t>
  </si>
  <si>
    <t>60.00.74</t>
  </si>
  <si>
    <t>National Family Benefit Schemes (State Share)</t>
  </si>
  <si>
    <t>Head Office Establishment</t>
  </si>
  <si>
    <t>44.50.34</t>
  </si>
  <si>
    <t>Scholarship</t>
  </si>
  <si>
    <t>44.51.49</t>
  </si>
  <si>
    <t>44.52.49</t>
  </si>
  <si>
    <t>44.53.49</t>
  </si>
  <si>
    <t>44.54.49</t>
  </si>
  <si>
    <t>44.50.52</t>
  </si>
  <si>
    <t>Machinery and Equipment</t>
  </si>
  <si>
    <t>44.55.49</t>
  </si>
  <si>
    <t>44.56.49</t>
  </si>
  <si>
    <t>44.57.49</t>
  </si>
  <si>
    <t>Vocational Skill Development and Training for Disabled Adults</t>
  </si>
  <si>
    <t>Training Expenses</t>
  </si>
  <si>
    <t>Juvenile Justice Fund</t>
  </si>
  <si>
    <t>67.62.49</t>
  </si>
  <si>
    <t>Protection of Women from Domestic Violence</t>
  </si>
  <si>
    <t>66.00.49</t>
  </si>
  <si>
    <t>AAMA Scheme</t>
  </si>
  <si>
    <t>67.00.49</t>
  </si>
  <si>
    <t>60.00.66</t>
  </si>
  <si>
    <t>Shakti Sadan (Central Share)</t>
  </si>
  <si>
    <t>Shakti Sadan (State Share)</t>
  </si>
  <si>
    <t>60.00.67</t>
  </si>
  <si>
    <t>Hub for Empowerment of Women (State Share)</t>
  </si>
  <si>
    <t>60.00.68</t>
  </si>
  <si>
    <t>Sakhi Niwas (State Share)</t>
  </si>
  <si>
    <t>68.00.49</t>
  </si>
  <si>
    <t>69.00.49</t>
  </si>
  <si>
    <t>62.00.29</t>
  </si>
  <si>
    <t>Incentive for Widow Re-Marriage</t>
  </si>
  <si>
    <t>64.60.49</t>
  </si>
  <si>
    <t>64.61.49</t>
  </si>
  <si>
    <t>Welfare of Aged, Infirm &amp; Destitute</t>
  </si>
  <si>
    <t>Destitute Homes and Half Way Homes</t>
  </si>
  <si>
    <t>Welfare of Senior Citizens</t>
  </si>
  <si>
    <t>67.00.09</t>
  </si>
  <si>
    <t>Indira Gandhi National Widow Pension Scheme (State Share)</t>
  </si>
  <si>
    <t>Indira Gandhi National Disability Pension Scheme (State Share)</t>
  </si>
  <si>
    <t xml:space="preserve">Unmarried Women Pension Scheme </t>
  </si>
  <si>
    <t>Welfare of Aged, Infirm and Destitute</t>
  </si>
  <si>
    <t>44.50.72</t>
  </si>
  <si>
    <t>44.51.72</t>
  </si>
  <si>
    <t>44.52.72</t>
  </si>
  <si>
    <t>Rehabilitation Home for Persons suffering from Mental Illness</t>
  </si>
  <si>
    <t>Childcare Institute, Thangsing, Bermoik</t>
  </si>
  <si>
    <t>44.53.72</t>
  </si>
  <si>
    <t xml:space="preserve">State Special Nutrition Programme </t>
  </si>
  <si>
    <t>Old Age Home and Composite Centre at Kyongsa</t>
  </si>
  <si>
    <t>Old Age Home and Composite Centre at Saureni</t>
  </si>
  <si>
    <t>40.61.02</t>
  </si>
  <si>
    <t>60.46.06</t>
  </si>
  <si>
    <t>60.46.07</t>
  </si>
  <si>
    <t>60.46.24</t>
  </si>
  <si>
    <t>60.68.49</t>
  </si>
  <si>
    <t>60.62.49</t>
  </si>
  <si>
    <t>Capital Outlay on Social Security and Welfare</t>
  </si>
  <si>
    <t>I. Estimate of the amount required in the year ending 31st March, 2025 to defray the charges in respect of Women and Child</t>
  </si>
  <si>
    <t>67.60.73</t>
  </si>
  <si>
    <t>67.60.74</t>
  </si>
  <si>
    <t>67.60.75</t>
  </si>
  <si>
    <t>Capital Assets</t>
  </si>
  <si>
    <t>Swachata Action Plan</t>
  </si>
  <si>
    <t>National Action Plan for Senior Citizens</t>
  </si>
  <si>
    <t>Old Age Home and Composite Centre at Mangan</t>
  </si>
  <si>
    <t>44.54.72</t>
  </si>
  <si>
    <t>44.00.01</t>
  </si>
  <si>
    <t>44.00.02</t>
  </si>
  <si>
    <t>44.00.06</t>
  </si>
  <si>
    <t>44.00.07</t>
  </si>
  <si>
    <t>44.00.11</t>
  </si>
  <si>
    <t>44.00.13</t>
  </si>
  <si>
    <t>44.00.14</t>
  </si>
  <si>
    <t>60.47.06</t>
  </si>
  <si>
    <t>60.47.07</t>
  </si>
  <si>
    <t>60.48.06</t>
  </si>
  <si>
    <t>60.48.07</t>
  </si>
  <si>
    <t>60.49.06</t>
  </si>
  <si>
    <t>60.49.07</t>
  </si>
  <si>
    <t>60.50.06</t>
  </si>
  <si>
    <t>60.50.07</t>
  </si>
  <si>
    <t>60.55.06</t>
  </si>
  <si>
    <t>60.55.07</t>
  </si>
  <si>
    <t>60.56.06</t>
  </si>
  <si>
    <t>60.56.07</t>
  </si>
  <si>
    <t>60.57.06</t>
  </si>
  <si>
    <t>60.57.07</t>
  </si>
  <si>
    <t>60.58.06</t>
  </si>
  <si>
    <t>60.58.07</t>
  </si>
  <si>
    <t>60.59.06</t>
  </si>
  <si>
    <t>60.59.07</t>
  </si>
  <si>
    <t>60.65.06</t>
  </si>
  <si>
    <t>60.65.07</t>
  </si>
  <si>
    <t>60.66.06</t>
  </si>
  <si>
    <t>60.66.07</t>
  </si>
  <si>
    <t>60.67.06</t>
  </si>
  <si>
    <t>60.67.07</t>
  </si>
  <si>
    <t>70.00.31</t>
  </si>
  <si>
    <t>70.00.36</t>
  </si>
  <si>
    <t>Special Component Plan for Scheduled Castes</t>
  </si>
  <si>
    <t>60.00.76</t>
  </si>
  <si>
    <t>Tribal Area Sub-plan</t>
  </si>
  <si>
    <t>67.60.02</t>
  </si>
  <si>
    <t>Construction of Child Care Institute including Juvenile Justice Board and Child Welfare Centres</t>
  </si>
  <si>
    <t>60.67.72</t>
  </si>
  <si>
    <t>One Stop Centre, Gangtok</t>
  </si>
  <si>
    <t>60.61.72</t>
  </si>
  <si>
    <t>One Stop Centre, Gyalshing</t>
  </si>
  <si>
    <t>60.62.72</t>
  </si>
  <si>
    <t>One Stop Centre, Pakyong</t>
  </si>
  <si>
    <t>60.63.72</t>
  </si>
  <si>
    <t>One Stop Centre, Jorethang</t>
  </si>
  <si>
    <t>60.64.72</t>
  </si>
  <si>
    <t>Working Women's Hostel, Namchi</t>
  </si>
  <si>
    <t>60.65.72</t>
  </si>
  <si>
    <t>60.69.49</t>
  </si>
  <si>
    <t>60.70.49</t>
  </si>
  <si>
    <t>Women and Child Development Department</t>
  </si>
  <si>
    <t>44.58.09</t>
  </si>
  <si>
    <t>2024-25</t>
  </si>
  <si>
    <t>Grant to Various NGOs</t>
  </si>
  <si>
    <t>Sita Panchwati Sewa Sangathan for construction of Child Care Home at Thangshing, Bermoik, South Sikkim</t>
  </si>
  <si>
    <t>69.50.35</t>
  </si>
  <si>
    <t>Grant in Aid for creation of Capital Assets</t>
  </si>
  <si>
    <t>Swachata Action Plan (ICDS) (Central Share)</t>
  </si>
  <si>
    <t>70.00.49</t>
  </si>
  <si>
    <t>POCSO Act 2012</t>
  </si>
  <si>
    <t>67.63.49</t>
  </si>
  <si>
    <t>Special School for Children with Disability, Shyari</t>
  </si>
  <si>
    <t>Non Institutional Care Sponsorship/Foster Care/After Care</t>
  </si>
  <si>
    <t>Celebration of International Women's Day</t>
  </si>
  <si>
    <t>Sexual Harrassment of Women at Workplace Act, 2013</t>
  </si>
  <si>
    <t>Anganwadi Workers &amp; Anganwadi Helpers
 (Central Share)</t>
  </si>
  <si>
    <t>Anganwadi Workers &amp; Anganwadi Helpers 
(Central Share)</t>
  </si>
  <si>
    <t>Anganwadi Workers &amp; Anganwadi Helpers 
(State Share)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</si>
</sst>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164" formatCode="00#"/>
    <numFmt numFmtId="165" formatCode="0#"/>
    <numFmt numFmtId="166" formatCode="0000##"/>
    <numFmt numFmtId="167" formatCode="00000#"/>
    <numFmt numFmtId="168" formatCode="00.000"/>
    <numFmt numFmtId="169" formatCode="00"/>
    <numFmt numFmtId="170" formatCode="_ * #,##0_ ;_ * \-#,##0_ ;_ * &quot;-&quot;??_ ;_ @_ "/>
  </numFmts>
  <fonts count="13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u/>
      <sz val="10"/>
      <name val="Times New Roman"/>
      <family val="1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color rgb="FFFF0066"/>
      <name val="Times New Roman"/>
      <family val="1"/>
    </font>
    <font>
      <sz val="10"/>
      <color rgb="FFFF0066"/>
      <name val="Times New Roman"/>
      <family val="1"/>
    </font>
    <font>
      <b/>
      <sz val="10"/>
      <color rgb="FFFF0066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48">
    <xf numFmtId="0" fontId="0" fillId="0" borderId="0" xfId="0"/>
    <xf numFmtId="43" fontId="3" fillId="0" borderId="2" xfId="1" applyFont="1" applyFill="1" applyBorder="1" applyAlignment="1" applyProtection="1">
      <alignment horizontal="right" wrapText="1"/>
    </xf>
    <xf numFmtId="43" fontId="3" fillId="0" borderId="3" xfId="1" applyFont="1" applyFill="1" applyBorder="1" applyAlignment="1" applyProtection="1">
      <alignment horizontal="right" wrapText="1"/>
    </xf>
    <xf numFmtId="43" fontId="3" fillId="0" borderId="0" xfId="1" applyFont="1" applyFill="1" applyBorder="1" applyAlignment="1" applyProtection="1">
      <alignment horizontal="right" wrapText="1"/>
    </xf>
    <xf numFmtId="43" fontId="3" fillId="0" borderId="0" xfId="1" applyFont="1" applyFill="1" applyBorder="1" applyAlignment="1">
      <alignment horizontal="right" wrapText="1"/>
    </xf>
    <xf numFmtId="0" fontId="3" fillId="0" borderId="3" xfId="1" applyNumberFormat="1" applyFont="1" applyFill="1" applyBorder="1" applyAlignment="1" applyProtection="1">
      <alignment horizontal="right" wrapText="1"/>
    </xf>
    <xf numFmtId="1" fontId="3" fillId="0" borderId="0" xfId="1" applyNumberFormat="1" applyFont="1" applyFill="1" applyBorder="1" applyAlignment="1" applyProtection="1">
      <alignment horizontal="right" wrapText="1"/>
    </xf>
    <xf numFmtId="0" fontId="3" fillId="0" borderId="0" xfId="1" applyNumberFormat="1" applyFont="1" applyFill="1" applyBorder="1" applyAlignment="1" applyProtection="1">
      <alignment horizontal="right" wrapText="1"/>
    </xf>
    <xf numFmtId="0" fontId="3" fillId="0" borderId="2" xfId="1" applyNumberFormat="1" applyFont="1" applyFill="1" applyBorder="1" applyAlignment="1" applyProtection="1">
      <alignment horizontal="right" wrapText="1"/>
    </xf>
    <xf numFmtId="43" fontId="3" fillId="0" borderId="0" xfId="1" applyFont="1" applyFill="1" applyAlignment="1">
      <alignment horizontal="right" wrapText="1"/>
    </xf>
    <xf numFmtId="43" fontId="3" fillId="0" borderId="2" xfId="1" applyFont="1" applyFill="1" applyBorder="1" applyAlignment="1">
      <alignment horizontal="right" wrapText="1"/>
    </xf>
    <xf numFmtId="1" fontId="3" fillId="0" borderId="0" xfId="1" applyNumberFormat="1" applyFont="1" applyFill="1" applyBorder="1" applyAlignment="1">
      <alignment horizontal="right" wrapText="1"/>
    </xf>
    <xf numFmtId="43" fontId="3" fillId="0" borderId="3" xfId="1" applyFont="1" applyFill="1" applyBorder="1" applyAlignment="1">
      <alignment horizontal="right" wrapText="1"/>
    </xf>
    <xf numFmtId="0" fontId="3" fillId="0" borderId="3" xfId="1" applyNumberFormat="1" applyFont="1" applyFill="1" applyBorder="1" applyAlignment="1">
      <alignment horizontal="right" wrapText="1"/>
    </xf>
    <xf numFmtId="0" fontId="3" fillId="0" borderId="0" xfId="1" applyNumberFormat="1" applyFont="1" applyFill="1" applyBorder="1" applyAlignment="1">
      <alignment horizontal="right" wrapText="1"/>
    </xf>
    <xf numFmtId="0" fontId="3" fillId="0" borderId="2" xfId="1" applyNumberFormat="1" applyFont="1" applyFill="1" applyBorder="1" applyAlignment="1">
      <alignment horizontal="right" wrapText="1"/>
    </xf>
    <xf numFmtId="0" fontId="3" fillId="0" borderId="1" xfId="1" applyNumberFormat="1" applyFont="1" applyFill="1" applyBorder="1" applyAlignment="1" applyProtection="1">
      <alignment horizontal="right" wrapText="1"/>
    </xf>
    <xf numFmtId="43" fontId="3" fillId="0" borderId="0" xfId="1" applyFont="1" applyFill="1" applyBorder="1"/>
    <xf numFmtId="43" fontId="3" fillId="0" borderId="1" xfId="1" applyFont="1" applyFill="1" applyBorder="1" applyAlignment="1" applyProtection="1">
      <alignment horizontal="right" wrapText="1"/>
    </xf>
    <xf numFmtId="0" fontId="3" fillId="0" borderId="0" xfId="1" applyNumberFormat="1" applyFont="1" applyFill="1" applyAlignment="1">
      <alignment horizontal="right" wrapText="1"/>
    </xf>
    <xf numFmtId="43" fontId="3" fillId="0" borderId="0" xfId="1" applyFont="1" applyFill="1" applyAlignment="1" applyProtection="1">
      <alignment horizontal="right" wrapText="1"/>
    </xf>
    <xf numFmtId="0" fontId="3" fillId="0" borderId="0" xfId="1" applyNumberFormat="1" applyFont="1" applyFill="1" applyAlignment="1" applyProtection="1">
      <alignment horizontal="right" wrapText="1"/>
    </xf>
    <xf numFmtId="0" fontId="3" fillId="0" borderId="1" xfId="1" applyNumberFormat="1" applyFont="1" applyFill="1" applyBorder="1" applyAlignment="1">
      <alignment horizontal="right" wrapText="1"/>
    </xf>
    <xf numFmtId="43" fontId="3" fillId="0" borderId="1" xfId="1" applyFont="1" applyFill="1" applyBorder="1" applyAlignment="1">
      <alignment horizontal="right" wrapText="1"/>
    </xf>
    <xf numFmtId="43" fontId="3" fillId="0" borderId="0" xfId="1" applyFont="1" applyFill="1" applyAlignment="1">
      <alignment horizontal="right"/>
    </xf>
    <xf numFmtId="0" fontId="3" fillId="0" borderId="0" xfId="5" applyFont="1" applyFill="1" applyAlignment="1">
      <alignment horizontal="right" vertical="justify"/>
    </xf>
    <xf numFmtId="0" fontId="4" fillId="0" borderId="0" xfId="9" applyNumberFormat="1" applyFont="1" applyFill="1" applyBorder="1" applyAlignment="1" applyProtection="1">
      <alignment horizontal="left" vertical="top" wrapText="1"/>
    </xf>
    <xf numFmtId="43" fontId="3" fillId="0" borderId="0" xfId="1" applyFont="1" applyFill="1" applyAlignment="1" applyProtection="1">
      <alignment horizontal="right"/>
    </xf>
    <xf numFmtId="0" fontId="4" fillId="0" borderId="0" xfId="5" applyFont="1" applyFill="1" applyAlignment="1">
      <alignment horizontal="right" vertical="justify"/>
    </xf>
    <xf numFmtId="43" fontId="4" fillId="0" borderId="0" xfId="1" applyNumberFormat="1" applyFont="1" applyFill="1"/>
    <xf numFmtId="0" fontId="4" fillId="0" borderId="0" xfId="1" applyNumberFormat="1" applyFont="1" applyFill="1"/>
    <xf numFmtId="0" fontId="3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 applyProtection="1">
      <alignment horizontal="right" vertical="top" wrapText="1"/>
    </xf>
    <xf numFmtId="0" fontId="3" fillId="0" borderId="0" xfId="8" applyFont="1" applyFill="1" applyBorder="1" applyAlignment="1" applyProtection="1">
      <alignment horizontal="left" vertical="top"/>
    </xf>
    <xf numFmtId="0" fontId="3" fillId="0" borderId="1" xfId="8" applyNumberFormat="1" applyFont="1" applyFill="1" applyBorder="1" applyAlignment="1" applyProtection="1">
      <alignment horizontal="right"/>
    </xf>
    <xf numFmtId="0" fontId="3" fillId="0" borderId="1" xfId="8" applyNumberFormat="1" applyFont="1" applyFill="1" applyBorder="1" applyAlignment="1" applyProtection="1">
      <alignment horizontal="right" vertical="top" wrapText="1"/>
    </xf>
    <xf numFmtId="0" fontId="3" fillId="0" borderId="0" xfId="9" applyFont="1" applyFill="1" applyProtection="1"/>
    <xf numFmtId="0" fontId="3" fillId="0" borderId="2" xfId="9" applyFont="1" applyFill="1" applyBorder="1" applyAlignment="1" applyProtection="1">
      <alignment horizontal="left" vertical="top" wrapText="1"/>
    </xf>
    <xf numFmtId="0" fontId="3" fillId="0" borderId="2" xfId="9" applyFont="1" applyFill="1" applyBorder="1" applyAlignment="1" applyProtection="1">
      <alignment horizontal="right" vertical="top" wrapText="1"/>
    </xf>
    <xf numFmtId="0" fontId="3" fillId="0" borderId="2" xfId="8" applyFont="1" applyFill="1" applyBorder="1" applyAlignment="1" applyProtection="1">
      <alignment horizontal="left"/>
    </xf>
    <xf numFmtId="0" fontId="3" fillId="0" borderId="2" xfId="8" applyNumberFormat="1" applyFont="1" applyFill="1" applyBorder="1" applyAlignment="1" applyProtection="1">
      <alignment horizontal="right"/>
    </xf>
    <xf numFmtId="0" fontId="3" fillId="0" borderId="2" xfId="8" applyNumberFormat="1" applyFont="1" applyFill="1" applyBorder="1" applyAlignment="1" applyProtection="1">
      <alignment vertical="center" wrapText="1"/>
    </xf>
    <xf numFmtId="0" fontId="3" fillId="0" borderId="0" xfId="9" applyFont="1" applyFill="1" applyBorder="1" applyAlignment="1" applyProtection="1">
      <alignment horizontal="left" vertical="top" wrapText="1"/>
    </xf>
    <xf numFmtId="0" fontId="3" fillId="0" borderId="0" xfId="8" applyFont="1" applyFill="1" applyBorder="1" applyAlignment="1" applyProtection="1"/>
    <xf numFmtId="0" fontId="1" fillId="0" borderId="0" xfId="0" applyFont="1" applyFill="1" applyAlignment="1"/>
    <xf numFmtId="0" fontId="3" fillId="0" borderId="0" xfId="8" applyNumberFormat="1" applyFont="1" applyFill="1" applyBorder="1" applyAlignment="1" applyProtection="1">
      <alignment horizontal="right" vertical="center"/>
    </xf>
    <xf numFmtId="0" fontId="3" fillId="0" borderId="0" xfId="9" applyFont="1" applyFill="1" applyBorder="1" applyProtection="1"/>
    <xf numFmtId="0" fontId="3" fillId="0" borderId="0" xfId="6" applyFont="1" applyFill="1" applyAlignment="1">
      <alignment horizontal="left"/>
    </xf>
    <xf numFmtId="0" fontId="3" fillId="0" borderId="0" xfId="6" applyFont="1" applyFill="1" applyAlignment="1">
      <alignment horizontal="left" vertical="top" wrapText="1"/>
    </xf>
    <xf numFmtId="0" fontId="4" fillId="0" borderId="0" xfId="0" applyFont="1" applyFill="1" applyAlignment="1">
      <alignment vertical="top"/>
    </xf>
    <xf numFmtId="0" fontId="3" fillId="0" borderId="0" xfId="6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6" applyFont="1" applyFill="1" applyAlignment="1">
      <alignment horizontal="center" vertical="top"/>
    </xf>
    <xf numFmtId="0" fontId="4" fillId="0" borderId="0" xfId="6" applyFont="1" applyFill="1" applyAlignment="1">
      <alignment horizontal="center"/>
    </xf>
    <xf numFmtId="0" fontId="3" fillId="0" borderId="0" xfId="6" applyFont="1" applyFill="1" applyAlignment="1">
      <alignment horizontal="right" vertical="top" wrapText="1"/>
    </xf>
    <xf numFmtId="0" fontId="4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right" vertical="top"/>
    </xf>
    <xf numFmtId="0" fontId="3" fillId="0" borderId="0" xfId="6" applyFont="1" applyFill="1" applyAlignment="1">
      <alignment vertical="top"/>
    </xf>
    <xf numFmtId="0" fontId="3" fillId="0" borderId="0" xfId="0" applyFont="1" applyFill="1" applyAlignment="1">
      <alignment horizontal="right" vertical="top" wrapText="1"/>
    </xf>
    <xf numFmtId="0" fontId="4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left" vertical="top"/>
    </xf>
    <xf numFmtId="0" fontId="3" fillId="0" borderId="0" xfId="6" applyFont="1" applyFill="1" applyAlignment="1">
      <alignment horizontal="right" vertical="top"/>
    </xf>
    <xf numFmtId="0" fontId="3" fillId="0" borderId="0" xfId="6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3" fillId="0" borderId="0" xfId="5" applyFont="1" applyFill="1" applyAlignment="1">
      <alignment horizontal="left" vertical="top"/>
    </xf>
    <xf numFmtId="0" fontId="4" fillId="0" borderId="0" xfId="6" applyFont="1" applyFill="1" applyAlignment="1">
      <alignment horizontal="right"/>
    </xf>
    <xf numFmtId="1" fontId="4" fillId="0" borderId="0" xfId="6" applyNumberFormat="1" applyFont="1" applyFill="1" applyAlignment="1">
      <alignment horizontal="center"/>
    </xf>
    <xf numFmtId="0" fontId="3" fillId="0" borderId="0" xfId="9" applyFont="1" applyFill="1" applyAlignment="1">
      <alignment horizontal="left" vertical="top" wrapText="1"/>
    </xf>
    <xf numFmtId="0" fontId="3" fillId="0" borderId="0" xfId="9" applyFont="1" applyFill="1" applyAlignment="1">
      <alignment horizontal="right" vertical="top" wrapText="1"/>
    </xf>
    <xf numFmtId="0" fontId="3" fillId="0" borderId="2" xfId="8" applyFont="1" applyFill="1" applyBorder="1" applyAlignment="1">
      <alignment horizontal="left"/>
    </xf>
    <xf numFmtId="0" fontId="3" fillId="0" borderId="2" xfId="8" applyFont="1" applyFill="1" applyBorder="1"/>
    <xf numFmtId="0" fontId="5" fillId="0" borderId="2" xfId="8" applyFont="1" applyFill="1" applyBorder="1" applyAlignment="1">
      <alignment horizontal="right"/>
    </xf>
    <xf numFmtId="0" fontId="4" fillId="0" borderId="0" xfId="6" applyFont="1" applyFill="1" applyAlignment="1">
      <alignment horizontal="left" vertical="top" wrapText="1"/>
    </xf>
    <xf numFmtId="0" fontId="3" fillId="0" borderId="0" xfId="6" applyFont="1" applyFill="1" applyAlignment="1">
      <alignment horizontal="right"/>
    </xf>
    <xf numFmtId="0" fontId="4" fillId="0" borderId="0" xfId="6" applyFont="1" applyFill="1" applyAlignment="1">
      <alignment horizontal="right" vertical="top" wrapText="1"/>
    </xf>
    <xf numFmtId="1" fontId="3" fillId="0" borderId="0" xfId="6" applyNumberFormat="1" applyFont="1" applyFill="1" applyAlignment="1">
      <alignment horizontal="right"/>
    </xf>
    <xf numFmtId="165" fontId="3" fillId="0" borderId="0" xfId="6" applyNumberFormat="1" applyFont="1" applyFill="1" applyAlignment="1">
      <alignment horizontal="right" vertical="top" wrapText="1"/>
    </xf>
    <xf numFmtId="168" fontId="4" fillId="0" borderId="0" xfId="6" applyNumberFormat="1" applyFont="1" applyFill="1" applyAlignment="1">
      <alignment horizontal="right" vertical="top" wrapText="1"/>
    </xf>
    <xf numFmtId="0" fontId="3" fillId="0" borderId="0" xfId="7" applyFont="1" applyFill="1" applyAlignment="1">
      <alignment horizontal="right" vertical="top" wrapText="1"/>
    </xf>
    <xf numFmtId="0" fontId="3" fillId="0" borderId="0" xfId="7" applyFont="1" applyFill="1" applyAlignment="1">
      <alignment horizontal="left" vertical="top" wrapText="1"/>
    </xf>
    <xf numFmtId="0" fontId="3" fillId="0" borderId="0" xfId="6" applyFont="1" applyFill="1" applyAlignment="1">
      <alignment horizontal="left" vertical="center" wrapText="1"/>
    </xf>
    <xf numFmtId="0" fontId="3" fillId="0" borderId="0" xfId="6" applyNumberFormat="1" applyFont="1" applyFill="1" applyAlignment="1">
      <alignment horizontal="right"/>
    </xf>
    <xf numFmtId="0" fontId="3" fillId="0" borderId="0" xfId="6" applyNumberFormat="1" applyFont="1" applyFill="1" applyBorder="1" applyAlignment="1">
      <alignment horizontal="right"/>
    </xf>
    <xf numFmtId="0" fontId="3" fillId="0" borderId="2" xfId="6" applyNumberFormat="1" applyFont="1" applyFill="1" applyBorder="1" applyAlignment="1">
      <alignment horizontal="right"/>
    </xf>
    <xf numFmtId="167" fontId="3" fillId="0" borderId="0" xfId="6" applyNumberFormat="1" applyFont="1" applyFill="1" applyAlignment="1">
      <alignment horizontal="right" vertical="top" wrapText="1"/>
    </xf>
    <xf numFmtId="0" fontId="3" fillId="0" borderId="2" xfId="6" applyFont="1" applyFill="1" applyBorder="1" applyAlignment="1">
      <alignment horizontal="left" vertical="top" wrapText="1"/>
    </xf>
    <xf numFmtId="167" fontId="3" fillId="0" borderId="2" xfId="6" applyNumberFormat="1" applyFont="1" applyFill="1" applyBorder="1" applyAlignment="1">
      <alignment horizontal="right" vertical="top" wrapText="1"/>
    </xf>
    <xf numFmtId="0" fontId="3" fillId="0" borderId="2" xfId="6" applyFont="1" applyFill="1" applyBorder="1"/>
    <xf numFmtId="0" fontId="3" fillId="0" borderId="3" xfId="6" applyNumberFormat="1" applyFont="1" applyFill="1" applyBorder="1" applyAlignment="1">
      <alignment horizontal="right"/>
    </xf>
    <xf numFmtId="164" fontId="4" fillId="0" borderId="0" xfId="6" applyNumberFormat="1" applyFont="1" applyFill="1" applyAlignment="1">
      <alignment horizontal="right" vertical="top" wrapText="1"/>
    </xf>
    <xf numFmtId="0" fontId="3" fillId="0" borderId="2" xfId="6" applyFont="1" applyFill="1" applyBorder="1" applyAlignment="1">
      <alignment horizontal="right" vertical="top" wrapText="1"/>
    </xf>
    <xf numFmtId="0" fontId="3" fillId="0" borderId="2" xfId="6" applyFont="1" applyFill="1" applyBorder="1" applyAlignment="1">
      <alignment horizontal="right"/>
    </xf>
    <xf numFmtId="0" fontId="3" fillId="0" borderId="0" xfId="6" applyFont="1" applyFill="1" applyBorder="1" applyAlignment="1">
      <alignment horizontal="left" vertical="top" wrapText="1"/>
    </xf>
    <xf numFmtId="0" fontId="3" fillId="0" borderId="0" xfId="6" applyFont="1" applyFill="1" applyBorder="1" applyAlignment="1">
      <alignment horizontal="right" vertical="top" wrapText="1"/>
    </xf>
    <xf numFmtId="0" fontId="3" fillId="0" borderId="0" xfId="6" applyFont="1" applyFill="1" applyBorder="1" applyAlignment="1">
      <alignment horizontal="left" vertical="center" wrapText="1"/>
    </xf>
    <xf numFmtId="0" fontId="3" fillId="0" borderId="0" xfId="6" applyFont="1" applyFill="1" applyBorder="1"/>
    <xf numFmtId="1" fontId="3" fillId="0" borderId="0" xfId="6" applyNumberFormat="1" applyFont="1" applyFill="1" applyBorder="1" applyAlignment="1">
      <alignment horizontal="right"/>
    </xf>
    <xf numFmtId="0" fontId="3" fillId="0" borderId="0" xfId="6" applyFont="1" applyFill="1" applyBorder="1" applyAlignment="1">
      <alignment horizontal="right"/>
    </xf>
    <xf numFmtId="169" fontId="3" fillId="0" borderId="0" xfId="7" applyNumberFormat="1" applyFont="1" applyFill="1" applyAlignment="1">
      <alignment horizontal="right" vertical="top" wrapText="1"/>
    </xf>
    <xf numFmtId="168" fontId="3" fillId="0" borderId="0" xfId="7" applyNumberFormat="1" applyFont="1" applyFill="1" applyAlignment="1">
      <alignment horizontal="right" vertical="top" wrapText="1"/>
    </xf>
    <xf numFmtId="0" fontId="3" fillId="0" borderId="0" xfId="7" applyFont="1" applyFill="1" applyAlignment="1">
      <alignment horizontal="left" vertical="center" wrapText="1"/>
    </xf>
    <xf numFmtId="0" fontId="3" fillId="0" borderId="2" xfId="7" applyFont="1" applyFill="1" applyBorder="1" applyAlignment="1">
      <alignment horizontal="left" vertical="top" wrapText="1"/>
    </xf>
    <xf numFmtId="0" fontId="3" fillId="0" borderId="0" xfId="6" applyFont="1" applyFill="1" applyAlignment="1">
      <alignment wrapText="1"/>
    </xf>
    <xf numFmtId="0" fontId="3" fillId="0" borderId="1" xfId="6" applyFont="1" applyFill="1" applyBorder="1" applyAlignment="1">
      <alignment horizontal="right"/>
    </xf>
    <xf numFmtId="0" fontId="3" fillId="0" borderId="0" xfId="7" applyFont="1" applyFill="1" applyAlignment="1">
      <alignment horizontal="center" vertical="top" wrapText="1"/>
    </xf>
    <xf numFmtId="0" fontId="3" fillId="0" borderId="0" xfId="7" applyFont="1" applyFill="1" applyAlignment="1">
      <alignment horizontal="center" vertical="center" wrapText="1"/>
    </xf>
    <xf numFmtId="167" fontId="3" fillId="0" borderId="0" xfId="7" applyNumberFormat="1" applyFont="1" applyFill="1" applyAlignment="1">
      <alignment horizontal="right" vertical="center" wrapText="1"/>
    </xf>
    <xf numFmtId="165" fontId="3" fillId="0" borderId="0" xfId="6" applyNumberFormat="1" applyFont="1" applyFill="1" applyBorder="1" applyAlignment="1">
      <alignment horizontal="right" vertical="top" wrapText="1"/>
    </xf>
    <xf numFmtId="166" fontId="3" fillId="0" borderId="0" xfId="6" applyNumberFormat="1" applyFont="1" applyFill="1" applyAlignment="1">
      <alignment horizontal="right" vertical="top" wrapText="1"/>
    </xf>
    <xf numFmtId="0" fontId="3" fillId="0" borderId="3" xfId="6" applyFont="1" applyFill="1" applyBorder="1" applyAlignment="1">
      <alignment horizontal="left" vertical="top" wrapText="1"/>
    </xf>
    <xf numFmtId="0" fontId="3" fillId="0" borderId="3" xfId="6" applyFont="1" applyFill="1" applyBorder="1" applyAlignment="1">
      <alignment horizontal="right" vertical="top" wrapText="1"/>
    </xf>
    <xf numFmtId="0" fontId="4" fillId="0" borderId="3" xfId="6" applyFont="1" applyFill="1" applyBorder="1" applyAlignment="1">
      <alignment horizontal="left" vertical="top" wrapText="1"/>
    </xf>
    <xf numFmtId="0" fontId="4" fillId="0" borderId="0" xfId="6" applyFont="1" applyFill="1" applyAlignment="1">
      <alignment horizontal="center" vertical="top" wrapText="1"/>
    </xf>
    <xf numFmtId="0" fontId="3" fillId="0" borderId="0" xfId="5" applyFont="1" applyFill="1" applyAlignment="1">
      <alignment vertical="top"/>
    </xf>
    <xf numFmtId="1" fontId="3" fillId="0" borderId="0" xfId="6" applyNumberFormat="1" applyFont="1" applyFill="1"/>
    <xf numFmtId="0" fontId="4" fillId="0" borderId="0" xfId="0" applyFont="1" applyFill="1" applyAlignment="1">
      <alignment horizontal="right"/>
    </xf>
    <xf numFmtId="0" fontId="3" fillId="0" borderId="0" xfId="9" applyFont="1" applyFill="1" applyAlignment="1">
      <alignment horizontal="right"/>
    </xf>
    <xf numFmtId="1" fontId="3" fillId="0" borderId="0" xfId="9" applyNumberFormat="1" applyFont="1" applyFill="1" applyAlignment="1">
      <alignment horizontal="right"/>
    </xf>
    <xf numFmtId="0" fontId="4" fillId="0" borderId="0" xfId="6" applyFont="1" applyFill="1" applyAlignment="1">
      <alignment vertical="top"/>
    </xf>
    <xf numFmtId="0" fontId="4" fillId="0" borderId="0" xfId="6" applyFont="1" applyFill="1"/>
    <xf numFmtId="0" fontId="6" fillId="0" borderId="0" xfId="6" applyFont="1" applyFill="1"/>
    <xf numFmtId="0" fontId="11" fillId="0" borderId="0" xfId="6" applyFont="1" applyFill="1" applyAlignment="1">
      <alignment horizontal="left" vertical="top" wrapText="1"/>
    </xf>
    <xf numFmtId="0" fontId="11" fillId="0" borderId="0" xfId="6" applyFont="1" applyFill="1" applyAlignment="1">
      <alignment horizontal="right" vertical="top" wrapText="1"/>
    </xf>
    <xf numFmtId="0" fontId="12" fillId="0" borderId="0" xfId="6" applyFont="1" applyFill="1" applyAlignment="1">
      <alignment horizontal="left" vertical="top" wrapText="1"/>
    </xf>
    <xf numFmtId="1" fontId="11" fillId="0" borderId="0" xfId="6" applyNumberFormat="1" applyFont="1" applyFill="1" applyAlignment="1">
      <alignment horizontal="right"/>
    </xf>
    <xf numFmtId="1" fontId="10" fillId="0" borderId="0" xfId="6" applyNumberFormat="1" applyFont="1" applyFill="1" applyAlignment="1">
      <alignment horizontal="right"/>
    </xf>
    <xf numFmtId="0" fontId="12" fillId="0" borderId="0" xfId="6" applyFont="1" applyFill="1" applyAlignment="1">
      <alignment vertical="top"/>
    </xf>
    <xf numFmtId="0" fontId="12" fillId="0" borderId="0" xfId="6" applyFont="1" applyFill="1" applyAlignment="1">
      <alignment horizontal="right"/>
    </xf>
    <xf numFmtId="0" fontId="12" fillId="0" borderId="0" xfId="6" applyFont="1" applyFill="1"/>
    <xf numFmtId="1" fontId="12" fillId="0" borderId="0" xfId="6" applyNumberFormat="1" applyFont="1" applyFill="1"/>
    <xf numFmtId="0" fontId="3" fillId="0" borderId="2" xfId="1" applyNumberFormat="1" applyFont="1" applyFill="1" applyBorder="1" applyAlignment="1">
      <alignment horizontal="right"/>
    </xf>
    <xf numFmtId="167" fontId="3" fillId="0" borderId="0" xfId="6" applyNumberFormat="1" applyFont="1" applyFill="1" applyBorder="1" applyAlignment="1">
      <alignment horizontal="right" vertical="top" wrapText="1"/>
    </xf>
    <xf numFmtId="168" fontId="3" fillId="0" borderId="0" xfId="7" applyNumberFormat="1" applyFont="1" applyFill="1" applyBorder="1" applyAlignment="1">
      <alignment horizontal="right" vertical="top" wrapText="1"/>
    </xf>
    <xf numFmtId="0" fontId="3" fillId="0" borderId="0" xfId="7" applyFont="1" applyFill="1" applyBorder="1" applyAlignment="1">
      <alignment horizontal="left" vertical="center" wrapText="1"/>
    </xf>
    <xf numFmtId="169" fontId="3" fillId="0" borderId="0" xfId="7" applyNumberFormat="1" applyFont="1" applyFill="1" applyBorder="1" applyAlignment="1">
      <alignment horizontal="right" vertical="top" wrapText="1"/>
    </xf>
    <xf numFmtId="0" fontId="3" fillId="0" borderId="0" xfId="7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/>
    </xf>
    <xf numFmtId="170" fontId="3" fillId="0" borderId="1" xfId="1" applyNumberFormat="1" applyFont="1" applyFill="1" applyBorder="1" applyAlignment="1" applyProtection="1">
      <alignment horizontal="right" wrapText="1"/>
    </xf>
    <xf numFmtId="168" fontId="4" fillId="0" borderId="2" xfId="6" applyNumberFormat="1" applyFont="1" applyFill="1" applyBorder="1" applyAlignment="1">
      <alignment horizontal="right" vertical="top" wrapText="1"/>
    </xf>
    <xf numFmtId="0" fontId="4" fillId="0" borderId="2" xfId="6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0" xfId="5" applyFont="1" applyFill="1" applyAlignment="1">
      <alignment horizontal="left" vertical="top" wrapText="1"/>
    </xf>
    <xf numFmtId="0" fontId="3" fillId="0" borderId="0" xfId="6" applyFont="1" applyFill="1" applyBorder="1" applyAlignment="1">
      <alignment vertical="top"/>
    </xf>
    <xf numFmtId="0" fontId="11" fillId="0" borderId="0" xfId="6" applyFont="1" applyFill="1" applyBorder="1"/>
    <xf numFmtId="0" fontId="12" fillId="0" borderId="0" xfId="6" applyFont="1" applyFill="1" applyBorder="1"/>
    <xf numFmtId="0" fontId="4" fillId="0" borderId="0" xfId="6" applyFont="1" applyFill="1" applyBorder="1"/>
  </cellXfs>
  <cellStyles count="10">
    <cellStyle name="Comma" xfId="1" builtinId="3"/>
    <cellStyle name="Normal" xfId="0" builtinId="0"/>
    <cellStyle name="Normal 2" xfId="2"/>
    <cellStyle name="Normal 3" xfId="3"/>
    <cellStyle name="Normal 4" xfId="4"/>
    <cellStyle name="Normal_budget 2004-05_2.6.04" xfId="5"/>
    <cellStyle name="Normal_budget for 03-04" xfId="6"/>
    <cellStyle name="Normal_budget for 03-04 2" xfId="7"/>
    <cellStyle name="Normal_BUDGET-2000" xfId="8"/>
    <cellStyle name="Normal_budgetDocNIC02-03" xfId="9"/>
  </cellStyles>
  <dxfs count="0"/>
  <tableStyles count="0" defaultTableStyle="TableStyleMedium9" defaultPivotStyle="PivotStyleLight16"/>
  <colors>
    <mruColors>
      <color rgb="FFFF0066"/>
      <color rgb="FFFFCC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256" transitionEvaluation="1" codeName="Sheet1">
    <tabColor rgb="FFC00000"/>
  </sheetPr>
  <dimension ref="A1:G728"/>
  <sheetViews>
    <sheetView tabSelected="1" view="pageBreakPreview" topLeftCell="A256" zoomScaleNormal="115" zoomScaleSheetLayoutView="100" workbookViewId="0">
      <selection activeCell="O270" sqref="O270:P270"/>
    </sheetView>
  </sheetViews>
  <sheetFormatPr defaultColWidth="9.28515625" defaultRowHeight="12.75"/>
  <cols>
    <col min="1" max="1" width="5.7109375" style="48" customWidth="1"/>
    <col min="2" max="2" width="9.5703125" style="55" customWidth="1"/>
    <col min="3" max="3" width="39.7109375" style="50" customWidth="1"/>
    <col min="4" max="7" width="10.28515625" style="50" customWidth="1"/>
    <col min="8" max="16384" width="9.28515625" style="96"/>
  </cols>
  <sheetData>
    <row r="1" spans="1:7" s="50" customFormat="1">
      <c r="A1" s="48"/>
      <c r="B1" s="49"/>
      <c r="D1" s="51" t="s">
        <v>129</v>
      </c>
      <c r="E1" s="52"/>
      <c r="F1" s="52"/>
      <c r="G1" s="52"/>
    </row>
    <row r="2" spans="1:7" s="50" customFormat="1">
      <c r="A2" s="53"/>
      <c r="B2" s="53"/>
      <c r="D2" s="54" t="s">
        <v>130</v>
      </c>
      <c r="E2" s="54"/>
      <c r="F2" s="54"/>
      <c r="G2" s="54"/>
    </row>
    <row r="3" spans="1:7" s="50" customFormat="1" ht="10.15" customHeight="1">
      <c r="A3" s="48"/>
      <c r="B3" s="55"/>
      <c r="D3" s="54"/>
    </row>
    <row r="4" spans="1:7" s="50" customFormat="1">
      <c r="A4" s="48"/>
      <c r="B4" s="56"/>
      <c r="C4" s="57" t="s">
        <v>61</v>
      </c>
      <c r="D4" s="58"/>
      <c r="E4" s="58"/>
      <c r="F4" s="58"/>
    </row>
    <row r="5" spans="1:7" s="50" customFormat="1" ht="26.1" customHeight="1">
      <c r="A5" s="48"/>
      <c r="B5" s="59"/>
      <c r="C5" s="59" t="s">
        <v>103</v>
      </c>
      <c r="D5" s="60">
        <v>2225</v>
      </c>
      <c r="E5" s="142" t="s">
        <v>102</v>
      </c>
      <c r="F5" s="142"/>
      <c r="G5" s="142"/>
    </row>
    <row r="6" spans="1:7" s="50" customFormat="1">
      <c r="A6" s="48"/>
      <c r="B6" s="57"/>
      <c r="C6" s="57" t="s">
        <v>59</v>
      </c>
      <c r="D6" s="60">
        <v>2235</v>
      </c>
      <c r="E6" s="61" t="s">
        <v>0</v>
      </c>
      <c r="F6" s="58"/>
    </row>
    <row r="7" spans="1:7" s="50" customFormat="1">
      <c r="A7" s="48"/>
      <c r="B7" s="55"/>
      <c r="C7" s="62"/>
      <c r="D7" s="60">
        <v>2236</v>
      </c>
      <c r="E7" s="61" t="s">
        <v>1</v>
      </c>
      <c r="F7" s="58"/>
    </row>
    <row r="8" spans="1:7" s="50" customFormat="1" ht="27.95" customHeight="1">
      <c r="A8" s="63"/>
      <c r="B8" s="64"/>
      <c r="C8" s="57" t="s">
        <v>60</v>
      </c>
      <c r="D8" s="60">
        <v>4235</v>
      </c>
      <c r="E8" s="142" t="s">
        <v>55</v>
      </c>
      <c r="F8" s="142"/>
      <c r="G8" s="142"/>
    </row>
    <row r="9" spans="1:7" s="50" customFormat="1" ht="9.9499999999999993" customHeight="1">
      <c r="A9" s="63"/>
      <c r="B9" s="64"/>
      <c r="C9" s="57"/>
      <c r="D9" s="60"/>
      <c r="E9" s="61"/>
      <c r="F9" s="141"/>
      <c r="G9" s="47"/>
    </row>
    <row r="10" spans="1:7" s="50" customFormat="1" ht="16.899999999999999" customHeight="1">
      <c r="A10" s="143" t="s">
        <v>326</v>
      </c>
      <c r="B10" s="143"/>
      <c r="C10" s="143"/>
      <c r="D10" s="143"/>
      <c r="E10" s="143"/>
      <c r="F10" s="143"/>
      <c r="G10" s="143"/>
    </row>
    <row r="11" spans="1:7" s="50" customFormat="1">
      <c r="A11" s="65"/>
      <c r="B11" s="55"/>
      <c r="C11" s="54"/>
      <c r="D11" s="54" t="s">
        <v>62</v>
      </c>
      <c r="E11" s="54" t="s">
        <v>2</v>
      </c>
      <c r="F11" s="54" t="s">
        <v>5</v>
      </c>
    </row>
    <row r="12" spans="1:7" s="50" customFormat="1">
      <c r="A12" s="65"/>
      <c r="B12" s="55"/>
      <c r="C12" s="66" t="s">
        <v>3</v>
      </c>
      <c r="D12" s="54">
        <f>G491</f>
        <v>3062930</v>
      </c>
      <c r="E12" s="67">
        <f>G571</f>
        <v>394461</v>
      </c>
      <c r="F12" s="54">
        <f>SUM(D12:E12)</f>
        <v>3457391</v>
      </c>
    </row>
    <row r="13" spans="1:7" s="50" customFormat="1" ht="9.9499999999999993" customHeight="1">
      <c r="A13" s="65"/>
      <c r="B13" s="55"/>
      <c r="C13" s="66"/>
      <c r="D13" s="67"/>
      <c r="E13" s="67"/>
      <c r="F13" s="67"/>
    </row>
    <row r="14" spans="1:7" s="50" customFormat="1">
      <c r="A14" s="65" t="s">
        <v>56</v>
      </c>
      <c r="B14" s="55"/>
      <c r="C14" s="47"/>
    </row>
    <row r="15" spans="1:7" s="50" customFormat="1">
      <c r="A15" s="68"/>
      <c r="B15" s="69"/>
      <c r="C15" s="70"/>
      <c r="D15" s="71"/>
      <c r="E15" s="71"/>
      <c r="F15" s="71"/>
      <c r="G15" s="72" t="s">
        <v>68</v>
      </c>
    </row>
    <row r="16" spans="1:7" s="36" customFormat="1" ht="25.5">
      <c r="A16" s="31"/>
      <c r="B16" s="32"/>
      <c r="C16" s="33"/>
      <c r="D16" s="34" t="s">
        <v>99</v>
      </c>
      <c r="E16" s="35" t="s">
        <v>100</v>
      </c>
      <c r="F16" s="35" t="s">
        <v>101</v>
      </c>
      <c r="G16" s="35" t="s">
        <v>100</v>
      </c>
    </row>
    <row r="17" spans="1:7" s="46" customFormat="1">
      <c r="A17" s="42"/>
      <c r="B17" s="43" t="s">
        <v>4</v>
      </c>
      <c r="C17" s="44"/>
      <c r="D17" s="45" t="s">
        <v>107</v>
      </c>
      <c r="E17" s="45" t="s">
        <v>128</v>
      </c>
      <c r="F17" s="45" t="s">
        <v>128</v>
      </c>
      <c r="G17" s="45" t="s">
        <v>388</v>
      </c>
    </row>
    <row r="18" spans="1:7" s="36" customFormat="1" ht="11.45" customHeight="1">
      <c r="A18" s="37"/>
      <c r="B18" s="38"/>
      <c r="C18" s="39"/>
      <c r="D18" s="40"/>
      <c r="E18" s="40"/>
      <c r="F18" s="40"/>
      <c r="G18" s="41"/>
    </row>
    <row r="19" spans="1:7" s="50" customFormat="1">
      <c r="A19" s="48"/>
      <c r="B19" s="55"/>
      <c r="C19" s="73" t="s">
        <v>6</v>
      </c>
      <c r="D19" s="74"/>
      <c r="E19" s="74"/>
      <c r="F19" s="74"/>
      <c r="G19" s="74"/>
    </row>
    <row r="20" spans="1:7" s="50" customFormat="1" ht="27.95" customHeight="1">
      <c r="A20" s="48" t="s">
        <v>7</v>
      </c>
      <c r="B20" s="75">
        <v>2225</v>
      </c>
      <c r="C20" s="73" t="s">
        <v>8</v>
      </c>
      <c r="D20" s="76"/>
      <c r="E20" s="76"/>
      <c r="F20" s="76"/>
      <c r="G20" s="76"/>
    </row>
    <row r="21" spans="1:7" s="50" customFormat="1" ht="13.35" customHeight="1">
      <c r="A21" s="48"/>
      <c r="B21" s="77">
        <v>80</v>
      </c>
      <c r="C21" s="48" t="s">
        <v>15</v>
      </c>
      <c r="D21" s="76"/>
      <c r="E21" s="76"/>
      <c r="F21" s="76"/>
      <c r="G21" s="76"/>
    </row>
    <row r="22" spans="1:7" s="50" customFormat="1" ht="13.35" customHeight="1">
      <c r="A22" s="48"/>
      <c r="B22" s="78">
        <v>80.8</v>
      </c>
      <c r="C22" s="73" t="s">
        <v>13</v>
      </c>
      <c r="D22" s="76"/>
      <c r="E22" s="76"/>
      <c r="F22" s="76"/>
      <c r="G22" s="76"/>
    </row>
    <row r="23" spans="1:7" s="50" customFormat="1" ht="15" customHeight="1">
      <c r="A23" s="48"/>
      <c r="B23" s="79">
        <v>60</v>
      </c>
      <c r="C23" s="80" t="s">
        <v>126</v>
      </c>
      <c r="D23" s="4"/>
      <c r="E23" s="14"/>
      <c r="F23" s="14"/>
      <c r="G23" s="14"/>
    </row>
    <row r="24" spans="1:7" s="50" customFormat="1" ht="15" customHeight="1">
      <c r="A24" s="48"/>
      <c r="B24" s="79" t="s">
        <v>135</v>
      </c>
      <c r="C24" s="80" t="s">
        <v>136</v>
      </c>
      <c r="D24" s="10">
        <v>0</v>
      </c>
      <c r="E24" s="15">
        <v>500</v>
      </c>
      <c r="F24" s="15">
        <v>500</v>
      </c>
      <c r="G24" s="10">
        <v>0</v>
      </c>
    </row>
    <row r="25" spans="1:7" s="50" customFormat="1" ht="15" customHeight="1">
      <c r="A25" s="48" t="s">
        <v>5</v>
      </c>
      <c r="B25" s="79">
        <v>54</v>
      </c>
      <c r="C25" s="80" t="s">
        <v>126</v>
      </c>
      <c r="D25" s="10">
        <f t="shared" ref="D25:F27" si="0">D24</f>
        <v>0</v>
      </c>
      <c r="E25" s="15">
        <f t="shared" si="0"/>
        <v>500</v>
      </c>
      <c r="F25" s="15">
        <f t="shared" si="0"/>
        <v>500</v>
      </c>
      <c r="G25" s="10">
        <v>0</v>
      </c>
    </row>
    <row r="26" spans="1:7" s="50" customFormat="1" ht="13.9" customHeight="1">
      <c r="A26" s="48" t="s">
        <v>5</v>
      </c>
      <c r="B26" s="55">
        <v>80</v>
      </c>
      <c r="C26" s="48" t="s">
        <v>15</v>
      </c>
      <c r="D26" s="9">
        <f t="shared" si="0"/>
        <v>0</v>
      </c>
      <c r="E26" s="19">
        <f t="shared" si="0"/>
        <v>500</v>
      </c>
      <c r="F26" s="19">
        <f t="shared" si="0"/>
        <v>500</v>
      </c>
      <c r="G26" s="9">
        <v>0</v>
      </c>
    </row>
    <row r="27" spans="1:7" s="50" customFormat="1" ht="27.95" customHeight="1">
      <c r="A27" s="48" t="s">
        <v>5</v>
      </c>
      <c r="B27" s="75">
        <v>2225</v>
      </c>
      <c r="C27" s="73" t="s">
        <v>72</v>
      </c>
      <c r="D27" s="12">
        <f t="shared" si="0"/>
        <v>0</v>
      </c>
      <c r="E27" s="13">
        <f t="shared" si="0"/>
        <v>500</v>
      </c>
      <c r="F27" s="13">
        <f t="shared" si="0"/>
        <v>500</v>
      </c>
      <c r="G27" s="12">
        <v>0</v>
      </c>
    </row>
    <row r="28" spans="1:7" s="50" customFormat="1" ht="9.9499999999999993" customHeight="1">
      <c r="A28" s="58"/>
      <c r="B28" s="62"/>
      <c r="D28" s="76"/>
      <c r="E28" s="76"/>
      <c r="F28" s="76"/>
      <c r="G28" s="76"/>
    </row>
    <row r="29" spans="1:7" s="50" customFormat="1" ht="13.9" customHeight="1">
      <c r="A29" s="48" t="s">
        <v>7</v>
      </c>
      <c r="B29" s="75">
        <v>2235</v>
      </c>
      <c r="C29" s="73" t="s">
        <v>0</v>
      </c>
      <c r="D29" s="76"/>
      <c r="E29" s="76"/>
      <c r="F29" s="76"/>
      <c r="G29" s="76"/>
    </row>
    <row r="30" spans="1:7" s="50" customFormat="1" ht="13.9" customHeight="1">
      <c r="A30" s="48"/>
      <c r="B30" s="77">
        <v>2</v>
      </c>
      <c r="C30" s="48" t="s">
        <v>17</v>
      </c>
      <c r="D30" s="76"/>
      <c r="E30" s="76"/>
      <c r="F30" s="76"/>
      <c r="G30" s="76"/>
    </row>
    <row r="31" spans="1:7" s="50" customFormat="1" ht="13.9" customHeight="1">
      <c r="A31" s="48"/>
      <c r="B31" s="78">
        <v>2.0009999999999999</v>
      </c>
      <c r="C31" s="73" t="s">
        <v>9</v>
      </c>
      <c r="D31" s="76"/>
      <c r="E31" s="76"/>
      <c r="F31" s="76"/>
      <c r="G31" s="76"/>
    </row>
    <row r="32" spans="1:7" s="50" customFormat="1" ht="13.9" customHeight="1">
      <c r="A32" s="48"/>
      <c r="B32" s="55">
        <v>40</v>
      </c>
      <c r="C32" s="48" t="s">
        <v>386</v>
      </c>
      <c r="D32" s="76"/>
      <c r="E32" s="76"/>
      <c r="F32" s="76"/>
      <c r="G32" s="76"/>
    </row>
    <row r="33" spans="1:7" s="50" customFormat="1" ht="13.9" customHeight="1">
      <c r="A33" s="48"/>
      <c r="B33" s="55">
        <v>48</v>
      </c>
      <c r="C33" s="48" t="s">
        <v>111</v>
      </c>
      <c r="D33" s="76"/>
      <c r="E33" s="76"/>
      <c r="F33" s="76"/>
      <c r="G33" s="76"/>
    </row>
    <row r="34" spans="1:7" s="50" customFormat="1" ht="14.1" customHeight="1">
      <c r="A34" s="48"/>
      <c r="B34" s="55" t="s">
        <v>234</v>
      </c>
      <c r="C34" s="81" t="s">
        <v>10</v>
      </c>
      <c r="D34" s="9">
        <v>0</v>
      </c>
      <c r="E34" s="19">
        <v>18466</v>
      </c>
      <c r="F34" s="19">
        <f>18466-3500</f>
        <v>14966</v>
      </c>
      <c r="G34" s="82">
        <v>10703</v>
      </c>
    </row>
    <row r="35" spans="1:7" s="50" customFormat="1" ht="13.9" customHeight="1">
      <c r="A35" s="48"/>
      <c r="B35" s="55" t="s">
        <v>235</v>
      </c>
      <c r="C35" s="81" t="s">
        <v>85</v>
      </c>
      <c r="D35" s="9">
        <v>0</v>
      </c>
      <c r="E35" s="19">
        <v>982</v>
      </c>
      <c r="F35" s="19">
        <v>982</v>
      </c>
      <c r="G35" s="82">
        <v>982</v>
      </c>
    </row>
    <row r="36" spans="1:7" s="50" customFormat="1" ht="13.9" customHeight="1">
      <c r="A36" s="48"/>
      <c r="B36" s="55" t="s">
        <v>236</v>
      </c>
      <c r="C36" s="81" t="s">
        <v>138</v>
      </c>
      <c r="D36" s="9">
        <v>0</v>
      </c>
      <c r="E36" s="19">
        <v>1</v>
      </c>
      <c r="F36" s="19">
        <v>1</v>
      </c>
      <c r="G36" s="82">
        <v>535</v>
      </c>
    </row>
    <row r="37" spans="1:7" s="50" customFormat="1" ht="13.9" customHeight="1">
      <c r="A37" s="48"/>
      <c r="B37" s="55" t="s">
        <v>237</v>
      </c>
      <c r="C37" s="81" t="s">
        <v>139</v>
      </c>
      <c r="D37" s="9">
        <v>0</v>
      </c>
      <c r="E37" s="19">
        <v>1</v>
      </c>
      <c r="F37" s="19">
        <v>1</v>
      </c>
      <c r="G37" s="82">
        <v>8904</v>
      </c>
    </row>
    <row r="38" spans="1:7" s="50" customFormat="1" ht="13.9" customHeight="1">
      <c r="A38" s="48"/>
      <c r="B38" s="55" t="s">
        <v>238</v>
      </c>
      <c r="C38" s="81" t="s">
        <v>141</v>
      </c>
      <c r="D38" s="4">
        <v>0</v>
      </c>
      <c r="E38" s="14">
        <v>50</v>
      </c>
      <c r="F38" s="14">
        <v>50</v>
      </c>
      <c r="G38" s="83">
        <v>50</v>
      </c>
    </row>
    <row r="39" spans="1:7" s="50" customFormat="1" ht="13.9" customHeight="1">
      <c r="A39" s="48"/>
      <c r="B39" s="55" t="s">
        <v>239</v>
      </c>
      <c r="C39" s="81" t="s">
        <v>11</v>
      </c>
      <c r="D39" s="4">
        <v>0</v>
      </c>
      <c r="E39" s="14">
        <v>131</v>
      </c>
      <c r="F39" s="14">
        <v>131</v>
      </c>
      <c r="G39" s="83">
        <v>131</v>
      </c>
    </row>
    <row r="40" spans="1:7" s="50" customFormat="1" ht="13.9" customHeight="1">
      <c r="A40" s="48"/>
      <c r="B40" s="55" t="s">
        <v>240</v>
      </c>
      <c r="C40" s="81" t="s">
        <v>140</v>
      </c>
      <c r="D40" s="10">
        <v>0</v>
      </c>
      <c r="E40" s="15">
        <v>1</v>
      </c>
      <c r="F40" s="15">
        <v>1</v>
      </c>
      <c r="G40" s="84">
        <v>1</v>
      </c>
    </row>
    <row r="41" spans="1:7" s="50" customFormat="1" ht="13.9" customHeight="1">
      <c r="A41" s="48" t="s">
        <v>5</v>
      </c>
      <c r="B41" s="55">
        <v>48</v>
      </c>
      <c r="C41" s="48" t="s">
        <v>111</v>
      </c>
      <c r="D41" s="12">
        <f t="shared" ref="D41:F41" si="1">SUM(D34:D40)</f>
        <v>0</v>
      </c>
      <c r="E41" s="13">
        <f t="shared" si="1"/>
        <v>19632</v>
      </c>
      <c r="F41" s="13">
        <f t="shared" si="1"/>
        <v>16132</v>
      </c>
      <c r="G41" s="13">
        <v>21306</v>
      </c>
    </row>
    <row r="42" spans="1:7" s="50" customFormat="1" ht="9.9499999999999993" customHeight="1">
      <c r="A42" s="48"/>
      <c r="B42" s="55"/>
      <c r="C42" s="48"/>
      <c r="D42" s="76"/>
      <c r="E42" s="76"/>
      <c r="F42" s="76"/>
      <c r="G42" s="76"/>
    </row>
    <row r="43" spans="1:7" s="50" customFormat="1" ht="14.65" customHeight="1">
      <c r="A43" s="48"/>
      <c r="B43" s="55">
        <v>60</v>
      </c>
      <c r="C43" s="48" t="s">
        <v>18</v>
      </c>
      <c r="D43" s="76"/>
      <c r="E43" s="76"/>
      <c r="F43" s="76"/>
      <c r="G43" s="76"/>
    </row>
    <row r="44" spans="1:7" s="50" customFormat="1" ht="14.65" customHeight="1">
      <c r="A44" s="48"/>
      <c r="B44" s="85" t="s">
        <v>241</v>
      </c>
      <c r="C44" s="48" t="s">
        <v>10</v>
      </c>
      <c r="D44" s="9">
        <v>0</v>
      </c>
      <c r="E44" s="14">
        <v>51823</v>
      </c>
      <c r="F44" s="14">
        <f>51823-5000</f>
        <v>46823</v>
      </c>
      <c r="G44" s="82">
        <v>28917</v>
      </c>
    </row>
    <row r="45" spans="1:7" s="50" customFormat="1" ht="14.65" customHeight="1">
      <c r="A45" s="48"/>
      <c r="B45" s="85" t="s">
        <v>242</v>
      </c>
      <c r="C45" s="81" t="s">
        <v>85</v>
      </c>
      <c r="D45" s="4">
        <v>0</v>
      </c>
      <c r="E45" s="14">
        <v>9870</v>
      </c>
      <c r="F45" s="14">
        <v>9870</v>
      </c>
      <c r="G45" s="82">
        <v>9654</v>
      </c>
    </row>
    <row r="46" spans="1:7" s="50" customFormat="1" ht="13.9" customHeight="1">
      <c r="A46" s="48"/>
      <c r="B46" s="55" t="s">
        <v>243</v>
      </c>
      <c r="C46" s="81" t="s">
        <v>138</v>
      </c>
      <c r="D46" s="9">
        <v>0</v>
      </c>
      <c r="E46" s="19">
        <v>1</v>
      </c>
      <c r="F46" s="19">
        <v>1</v>
      </c>
      <c r="G46" s="82">
        <v>1446</v>
      </c>
    </row>
    <row r="47" spans="1:7" s="50" customFormat="1" ht="13.9" customHeight="1">
      <c r="A47" s="48"/>
      <c r="B47" s="55" t="s">
        <v>244</v>
      </c>
      <c r="C47" s="81" t="s">
        <v>139</v>
      </c>
      <c r="D47" s="9">
        <v>0</v>
      </c>
      <c r="E47" s="19">
        <v>1</v>
      </c>
      <c r="F47" s="19">
        <v>1</v>
      </c>
      <c r="G47" s="82">
        <v>23272</v>
      </c>
    </row>
    <row r="48" spans="1:7" s="50" customFormat="1" ht="14.65" customHeight="1">
      <c r="A48" s="48"/>
      <c r="B48" s="85" t="s">
        <v>245</v>
      </c>
      <c r="C48" s="81" t="s">
        <v>141</v>
      </c>
      <c r="D48" s="4">
        <v>0</v>
      </c>
      <c r="E48" s="14">
        <v>250</v>
      </c>
      <c r="F48" s="14">
        <v>250</v>
      </c>
      <c r="G48" s="82">
        <v>250</v>
      </c>
    </row>
    <row r="49" spans="1:7" ht="14.65" customHeight="1">
      <c r="A49" s="93"/>
      <c r="B49" s="132" t="s">
        <v>246</v>
      </c>
      <c r="C49" s="93" t="s">
        <v>11</v>
      </c>
      <c r="D49" s="4">
        <v>0</v>
      </c>
      <c r="E49" s="14">
        <v>1598</v>
      </c>
      <c r="F49" s="14">
        <v>1598</v>
      </c>
      <c r="G49" s="83">
        <v>1598</v>
      </c>
    </row>
    <row r="50" spans="1:7" s="50" customFormat="1" ht="14.65" customHeight="1">
      <c r="A50" s="86"/>
      <c r="B50" s="87" t="s">
        <v>254</v>
      </c>
      <c r="C50" s="86" t="s">
        <v>228</v>
      </c>
      <c r="D50" s="10">
        <v>0</v>
      </c>
      <c r="E50" s="15">
        <v>1</v>
      </c>
      <c r="F50" s="15">
        <v>1</v>
      </c>
      <c r="G50" s="84">
        <v>1</v>
      </c>
    </row>
    <row r="51" spans="1:7" s="50" customFormat="1" ht="14.65" customHeight="1">
      <c r="A51" s="48"/>
      <c r="B51" s="85" t="s">
        <v>256</v>
      </c>
      <c r="C51" s="48" t="s">
        <v>257</v>
      </c>
      <c r="D51" s="4">
        <v>0</v>
      </c>
      <c r="E51" s="14">
        <v>1</v>
      </c>
      <c r="F51" s="14">
        <v>1</v>
      </c>
      <c r="G51" s="82">
        <v>1</v>
      </c>
    </row>
    <row r="52" spans="1:7" s="50" customFormat="1" ht="14.65" customHeight="1">
      <c r="A52" s="48"/>
      <c r="B52" s="85" t="s">
        <v>247</v>
      </c>
      <c r="C52" s="48" t="s">
        <v>136</v>
      </c>
      <c r="D52" s="4">
        <v>0</v>
      </c>
      <c r="E52" s="14">
        <v>5522</v>
      </c>
      <c r="F52" s="14">
        <v>5522</v>
      </c>
      <c r="G52" s="7">
        <v>3500</v>
      </c>
    </row>
    <row r="53" spans="1:7" s="50" customFormat="1" ht="14.65" customHeight="1">
      <c r="A53" s="48" t="s">
        <v>5</v>
      </c>
      <c r="B53" s="55">
        <v>60</v>
      </c>
      <c r="C53" s="48" t="s">
        <v>18</v>
      </c>
      <c r="D53" s="12">
        <f t="shared" ref="D53:F53" si="2">SUM(D44:D52)</f>
        <v>0</v>
      </c>
      <c r="E53" s="13">
        <f t="shared" si="2"/>
        <v>69067</v>
      </c>
      <c r="F53" s="13">
        <f t="shared" si="2"/>
        <v>64067</v>
      </c>
      <c r="G53" s="89">
        <v>68639</v>
      </c>
    </row>
    <row r="54" spans="1:7" s="50" customFormat="1" ht="9.9499999999999993" customHeight="1">
      <c r="A54" s="48"/>
      <c r="B54" s="55"/>
      <c r="C54" s="48"/>
      <c r="D54" s="76"/>
      <c r="E54" s="76"/>
      <c r="F54" s="76"/>
      <c r="G54" s="76"/>
    </row>
    <row r="55" spans="1:7" s="50" customFormat="1" ht="14.65" customHeight="1">
      <c r="A55" s="48"/>
      <c r="B55" s="55">
        <v>61</v>
      </c>
      <c r="C55" s="48" t="s">
        <v>19</v>
      </c>
      <c r="D55" s="76"/>
      <c r="E55" s="76"/>
      <c r="F55" s="76"/>
      <c r="G55" s="76"/>
    </row>
    <row r="56" spans="1:7" s="50" customFormat="1" ht="14.65" customHeight="1">
      <c r="A56" s="48"/>
      <c r="B56" s="85" t="s">
        <v>248</v>
      </c>
      <c r="C56" s="48" t="s">
        <v>10</v>
      </c>
      <c r="D56" s="9">
        <v>0</v>
      </c>
      <c r="E56" s="14">
        <v>43961</v>
      </c>
      <c r="F56" s="14">
        <f>43961-3300</f>
        <v>40661</v>
      </c>
      <c r="G56" s="7">
        <v>26491</v>
      </c>
    </row>
    <row r="57" spans="1:7" s="50" customFormat="1" ht="14.65" customHeight="1">
      <c r="A57" s="48"/>
      <c r="B57" s="85" t="s">
        <v>319</v>
      </c>
      <c r="C57" s="48" t="s">
        <v>85</v>
      </c>
      <c r="D57" s="4">
        <v>0</v>
      </c>
      <c r="E57" s="14">
        <v>14970</v>
      </c>
      <c r="F57" s="14">
        <v>14970</v>
      </c>
      <c r="G57" s="7">
        <v>56740</v>
      </c>
    </row>
    <row r="58" spans="1:7" s="50" customFormat="1" ht="13.9" customHeight="1">
      <c r="A58" s="48"/>
      <c r="B58" s="55" t="s">
        <v>249</v>
      </c>
      <c r="C58" s="81" t="s">
        <v>138</v>
      </c>
      <c r="D58" s="9">
        <v>0</v>
      </c>
      <c r="E58" s="19">
        <v>1</v>
      </c>
      <c r="F58" s="19">
        <v>1</v>
      </c>
      <c r="G58" s="82">
        <v>1325</v>
      </c>
    </row>
    <row r="59" spans="1:7" s="50" customFormat="1" ht="13.9" customHeight="1">
      <c r="A59" s="48"/>
      <c r="B59" s="55" t="s">
        <v>250</v>
      </c>
      <c r="C59" s="81" t="s">
        <v>139</v>
      </c>
      <c r="D59" s="9">
        <v>0</v>
      </c>
      <c r="E59" s="19">
        <v>1</v>
      </c>
      <c r="F59" s="19">
        <v>1</v>
      </c>
      <c r="G59" s="82">
        <v>22247</v>
      </c>
    </row>
    <row r="60" spans="1:7" s="50" customFormat="1" ht="14.65" customHeight="1">
      <c r="A60" s="48"/>
      <c r="B60" s="85" t="s">
        <v>251</v>
      </c>
      <c r="C60" s="81" t="s">
        <v>141</v>
      </c>
      <c r="D60" s="4">
        <v>0</v>
      </c>
      <c r="E60" s="14">
        <v>413</v>
      </c>
      <c r="F60" s="14">
        <v>413</v>
      </c>
      <c r="G60" s="7">
        <v>413</v>
      </c>
    </row>
    <row r="61" spans="1:7" s="50" customFormat="1" ht="14.65" customHeight="1">
      <c r="A61" s="48"/>
      <c r="B61" s="85" t="s">
        <v>252</v>
      </c>
      <c r="C61" s="48" t="s">
        <v>11</v>
      </c>
      <c r="D61" s="9">
        <v>0</v>
      </c>
      <c r="E61" s="14">
        <v>3635</v>
      </c>
      <c r="F61" s="14">
        <v>3635</v>
      </c>
      <c r="G61" s="7">
        <v>3635</v>
      </c>
    </row>
    <row r="62" spans="1:7" s="50" customFormat="1" ht="14.65" customHeight="1">
      <c r="A62" s="48"/>
      <c r="B62" s="85" t="s">
        <v>255</v>
      </c>
      <c r="C62" s="48" t="s">
        <v>228</v>
      </c>
      <c r="D62" s="4">
        <v>0</v>
      </c>
      <c r="E62" s="14">
        <v>1</v>
      </c>
      <c r="F62" s="14">
        <v>1</v>
      </c>
      <c r="G62" s="82">
        <v>1</v>
      </c>
    </row>
    <row r="63" spans="1:7" s="50" customFormat="1" ht="14.65" customHeight="1">
      <c r="A63" s="48"/>
      <c r="B63" s="85" t="s">
        <v>258</v>
      </c>
      <c r="C63" s="48" t="s">
        <v>257</v>
      </c>
      <c r="D63" s="4">
        <v>0</v>
      </c>
      <c r="E63" s="14">
        <v>1</v>
      </c>
      <c r="F63" s="14">
        <v>1</v>
      </c>
      <c r="G63" s="83">
        <v>1</v>
      </c>
    </row>
    <row r="64" spans="1:7" s="50" customFormat="1" ht="14.65" customHeight="1">
      <c r="A64" s="48"/>
      <c r="B64" s="85" t="s">
        <v>253</v>
      </c>
      <c r="C64" s="48" t="s">
        <v>147</v>
      </c>
      <c r="D64" s="10">
        <v>0</v>
      </c>
      <c r="E64" s="15">
        <v>2000</v>
      </c>
      <c r="F64" s="15">
        <v>2000</v>
      </c>
      <c r="G64" s="1">
        <v>0</v>
      </c>
    </row>
    <row r="65" spans="1:7" s="50" customFormat="1" ht="14.65" customHeight="1">
      <c r="A65" s="48" t="s">
        <v>5</v>
      </c>
      <c r="B65" s="55">
        <v>61</v>
      </c>
      <c r="C65" s="48" t="s">
        <v>19</v>
      </c>
      <c r="D65" s="10">
        <f t="shared" ref="D65:F65" si="3">SUM(D56:D64)</f>
        <v>0</v>
      </c>
      <c r="E65" s="15">
        <f t="shared" si="3"/>
        <v>64983</v>
      </c>
      <c r="F65" s="15">
        <f t="shared" si="3"/>
        <v>61683</v>
      </c>
      <c r="G65" s="15">
        <v>110853</v>
      </c>
    </row>
    <row r="66" spans="1:7" s="50" customFormat="1" ht="14.65" customHeight="1">
      <c r="A66" s="48" t="s">
        <v>5</v>
      </c>
      <c r="B66" s="55">
        <v>40</v>
      </c>
      <c r="C66" s="48" t="s">
        <v>386</v>
      </c>
      <c r="D66" s="10">
        <f t="shared" ref="D66:F66" si="4">D65+D53+D41</f>
        <v>0</v>
      </c>
      <c r="E66" s="15">
        <f t="shared" si="4"/>
        <v>153682</v>
      </c>
      <c r="F66" s="15">
        <f t="shared" si="4"/>
        <v>141882</v>
      </c>
      <c r="G66" s="15">
        <v>200798</v>
      </c>
    </row>
    <row r="67" spans="1:7" s="50" customFormat="1" ht="9.9499999999999993" customHeight="1">
      <c r="A67" s="48"/>
      <c r="B67" s="55"/>
      <c r="C67" s="48"/>
      <c r="D67" s="14"/>
      <c r="E67" s="14"/>
      <c r="F67" s="14"/>
      <c r="G67" s="14"/>
    </row>
    <row r="68" spans="1:7" s="50" customFormat="1" ht="14.65" customHeight="1">
      <c r="A68" s="48"/>
      <c r="B68" s="55">
        <v>55</v>
      </c>
      <c r="C68" s="48" t="s">
        <v>142</v>
      </c>
      <c r="D68" s="14"/>
      <c r="E68" s="14"/>
      <c r="F68" s="14"/>
      <c r="G68" s="14"/>
    </row>
    <row r="69" spans="1:7" s="50" customFormat="1" ht="14.65" customHeight="1">
      <c r="A69" s="48"/>
      <c r="B69" s="55" t="s">
        <v>145</v>
      </c>
      <c r="C69" s="48" t="s">
        <v>146</v>
      </c>
      <c r="D69" s="4">
        <v>0</v>
      </c>
      <c r="E69" s="14">
        <v>5600</v>
      </c>
      <c r="F69" s="14">
        <v>5600</v>
      </c>
      <c r="G69" s="7">
        <v>400</v>
      </c>
    </row>
    <row r="70" spans="1:7" s="50" customFormat="1" ht="14.65" customHeight="1">
      <c r="A70" s="48"/>
      <c r="B70" s="55" t="s">
        <v>143</v>
      </c>
      <c r="C70" s="48" t="s">
        <v>144</v>
      </c>
      <c r="D70" s="4">
        <v>0</v>
      </c>
      <c r="E70" s="14">
        <v>418</v>
      </c>
      <c r="F70" s="14">
        <v>418</v>
      </c>
      <c r="G70" s="8">
        <v>364</v>
      </c>
    </row>
    <row r="71" spans="1:7" s="50" customFormat="1" ht="14.65" customHeight="1">
      <c r="A71" s="48" t="s">
        <v>5</v>
      </c>
      <c r="B71" s="55">
        <v>55</v>
      </c>
      <c r="C71" s="48" t="s">
        <v>142</v>
      </c>
      <c r="D71" s="12">
        <f t="shared" ref="D71:F71" si="5">SUM(D69:D70)</f>
        <v>0</v>
      </c>
      <c r="E71" s="13">
        <f t="shared" si="5"/>
        <v>6018</v>
      </c>
      <c r="F71" s="13">
        <f t="shared" si="5"/>
        <v>6018</v>
      </c>
      <c r="G71" s="13">
        <v>764</v>
      </c>
    </row>
    <row r="72" spans="1:7" s="50" customFormat="1" ht="14.65" customHeight="1">
      <c r="A72" s="48" t="s">
        <v>5</v>
      </c>
      <c r="B72" s="78">
        <v>2.0009999999999999</v>
      </c>
      <c r="C72" s="73" t="s">
        <v>9</v>
      </c>
      <c r="D72" s="12">
        <f t="shared" ref="D72:F72" si="6">D66+D71</f>
        <v>0</v>
      </c>
      <c r="E72" s="13">
        <f t="shared" si="6"/>
        <v>159700</v>
      </c>
      <c r="F72" s="13">
        <f t="shared" si="6"/>
        <v>147900</v>
      </c>
      <c r="G72" s="89">
        <v>201562</v>
      </c>
    </row>
    <row r="73" spans="1:7" s="50" customFormat="1" ht="9.9499999999999993" customHeight="1">
      <c r="A73" s="48"/>
      <c r="B73" s="90"/>
      <c r="C73" s="73"/>
      <c r="D73" s="76"/>
      <c r="E73" s="76"/>
      <c r="F73" s="76"/>
      <c r="G73" s="76"/>
    </row>
    <row r="74" spans="1:7" s="50" customFormat="1" ht="13.9" customHeight="1">
      <c r="A74" s="48"/>
      <c r="B74" s="78">
        <v>2.101</v>
      </c>
      <c r="C74" s="73" t="s">
        <v>20</v>
      </c>
      <c r="D74" s="76"/>
      <c r="E74" s="76"/>
      <c r="F74" s="76"/>
      <c r="G74" s="76"/>
    </row>
    <row r="75" spans="1:7" s="50" customFormat="1" ht="15.6" customHeight="1">
      <c r="A75" s="55"/>
      <c r="B75" s="55">
        <v>44</v>
      </c>
      <c r="C75" s="48" t="s">
        <v>269</v>
      </c>
      <c r="D75" s="4"/>
      <c r="E75" s="14"/>
      <c r="F75" s="14"/>
      <c r="G75" s="7"/>
    </row>
    <row r="76" spans="1:7" s="50" customFormat="1" ht="15.6" customHeight="1">
      <c r="A76" s="55"/>
      <c r="B76" s="55">
        <v>50</v>
      </c>
      <c r="C76" s="81" t="s">
        <v>16</v>
      </c>
      <c r="D76" s="4"/>
      <c r="E76" s="14"/>
      <c r="F76" s="14"/>
      <c r="G76" s="7"/>
    </row>
    <row r="77" spans="1:7" s="50" customFormat="1" ht="15.6" customHeight="1">
      <c r="A77" s="55"/>
      <c r="B77" s="55" t="s">
        <v>270</v>
      </c>
      <c r="C77" s="48" t="s">
        <v>271</v>
      </c>
      <c r="D77" s="4">
        <v>0</v>
      </c>
      <c r="E77" s="14">
        <v>400</v>
      </c>
      <c r="F77" s="14">
        <v>400</v>
      </c>
      <c r="G77" s="82">
        <v>400</v>
      </c>
    </row>
    <row r="78" spans="1:7" s="50" customFormat="1" ht="15.6" customHeight="1">
      <c r="A78" s="55" t="s">
        <v>5</v>
      </c>
      <c r="B78" s="55">
        <v>50</v>
      </c>
      <c r="C78" s="81" t="s">
        <v>16</v>
      </c>
      <c r="D78" s="12">
        <f t="shared" ref="D78:F78" si="7">D77</f>
        <v>0</v>
      </c>
      <c r="E78" s="13">
        <f t="shared" si="7"/>
        <v>400</v>
      </c>
      <c r="F78" s="13">
        <f t="shared" si="7"/>
        <v>400</v>
      </c>
      <c r="G78" s="13">
        <v>400</v>
      </c>
    </row>
    <row r="79" spans="1:7" s="50" customFormat="1">
      <c r="A79" s="55"/>
      <c r="B79" s="55"/>
      <c r="C79" s="48"/>
      <c r="D79" s="4"/>
      <c r="E79" s="14"/>
      <c r="F79" s="14"/>
      <c r="G79" s="7"/>
    </row>
    <row r="80" spans="1:7" s="50" customFormat="1" ht="15.6" customHeight="1">
      <c r="A80" s="55"/>
      <c r="B80" s="55">
        <v>51</v>
      </c>
      <c r="C80" s="48" t="s">
        <v>74</v>
      </c>
      <c r="D80" s="4"/>
      <c r="E80" s="14"/>
      <c r="F80" s="14"/>
      <c r="G80" s="7"/>
    </row>
    <row r="81" spans="1:7" s="50" customFormat="1" ht="15.6" customHeight="1">
      <c r="A81" s="55"/>
      <c r="B81" s="55" t="s">
        <v>272</v>
      </c>
      <c r="C81" s="48" t="s">
        <v>136</v>
      </c>
      <c r="D81" s="4">
        <v>0</v>
      </c>
      <c r="E81" s="14">
        <v>800</v>
      </c>
      <c r="F81" s="14">
        <v>800</v>
      </c>
      <c r="G81" s="7">
        <v>800</v>
      </c>
    </row>
    <row r="82" spans="1:7" s="50" customFormat="1" ht="15.6" customHeight="1">
      <c r="A82" s="55" t="s">
        <v>5</v>
      </c>
      <c r="B82" s="55">
        <v>51</v>
      </c>
      <c r="C82" s="48" t="s">
        <v>74</v>
      </c>
      <c r="D82" s="12">
        <f t="shared" ref="D82:F82" si="8">D81</f>
        <v>0</v>
      </c>
      <c r="E82" s="13">
        <f t="shared" si="8"/>
        <v>800</v>
      </c>
      <c r="F82" s="13">
        <f t="shared" si="8"/>
        <v>800</v>
      </c>
      <c r="G82" s="13">
        <v>800</v>
      </c>
    </row>
    <row r="83" spans="1:7" s="50" customFormat="1" ht="9.9499999999999993" customHeight="1">
      <c r="A83" s="55"/>
      <c r="B83" s="55"/>
      <c r="C83" s="48"/>
      <c r="D83" s="4"/>
      <c r="E83" s="14"/>
      <c r="F83" s="14"/>
      <c r="G83" s="7"/>
    </row>
    <row r="84" spans="1:7" s="50" customFormat="1" ht="15.6" customHeight="1">
      <c r="A84" s="55"/>
      <c r="B84" s="55">
        <v>52</v>
      </c>
      <c r="C84" s="48" t="s">
        <v>106</v>
      </c>
      <c r="D84" s="4"/>
      <c r="E84" s="14"/>
      <c r="F84" s="14"/>
      <c r="G84" s="7"/>
    </row>
    <row r="85" spans="1:7" s="50" customFormat="1" ht="15.6" customHeight="1">
      <c r="A85" s="55"/>
      <c r="B85" s="55" t="s">
        <v>273</v>
      </c>
      <c r="C85" s="48" t="s">
        <v>136</v>
      </c>
      <c r="D85" s="4">
        <v>0</v>
      </c>
      <c r="E85" s="14">
        <v>60000</v>
      </c>
      <c r="F85" s="14">
        <v>60000</v>
      </c>
      <c r="G85" s="7">
        <v>60000</v>
      </c>
    </row>
    <row r="86" spans="1:7" s="50" customFormat="1" ht="15.6" customHeight="1">
      <c r="A86" s="55" t="s">
        <v>5</v>
      </c>
      <c r="B86" s="55">
        <v>52</v>
      </c>
      <c r="C86" s="48" t="s">
        <v>106</v>
      </c>
      <c r="D86" s="12">
        <f t="shared" ref="D86:F86" si="9">D85</f>
        <v>0</v>
      </c>
      <c r="E86" s="13">
        <f t="shared" si="9"/>
        <v>60000</v>
      </c>
      <c r="F86" s="13">
        <f t="shared" si="9"/>
        <v>60000</v>
      </c>
      <c r="G86" s="13">
        <v>60000</v>
      </c>
    </row>
    <row r="87" spans="1:7" s="50" customFormat="1">
      <c r="A87" s="55"/>
      <c r="B87" s="55"/>
      <c r="C87" s="48"/>
      <c r="D87" s="4"/>
      <c r="E87" s="14"/>
      <c r="F87" s="14"/>
      <c r="G87" s="7"/>
    </row>
    <row r="88" spans="1:7" s="50" customFormat="1" ht="27.95" customHeight="1">
      <c r="A88" s="55"/>
      <c r="B88" s="55">
        <v>53</v>
      </c>
      <c r="C88" s="48" t="s">
        <v>91</v>
      </c>
      <c r="D88" s="4"/>
      <c r="E88" s="14"/>
      <c r="F88" s="14"/>
      <c r="G88" s="7"/>
    </row>
    <row r="89" spans="1:7" s="50" customFormat="1" ht="15.6" customHeight="1">
      <c r="A89" s="55"/>
      <c r="B89" s="55" t="s">
        <v>274</v>
      </c>
      <c r="C89" s="48" t="s">
        <v>136</v>
      </c>
      <c r="D89" s="4">
        <v>0</v>
      </c>
      <c r="E89" s="14">
        <v>5000</v>
      </c>
      <c r="F89" s="14">
        <v>5000</v>
      </c>
      <c r="G89" s="7">
        <v>4234</v>
      </c>
    </row>
    <row r="90" spans="1:7" s="50" customFormat="1" ht="27.95" customHeight="1">
      <c r="A90" s="55" t="s">
        <v>5</v>
      </c>
      <c r="B90" s="55">
        <v>53</v>
      </c>
      <c r="C90" s="48" t="s">
        <v>91</v>
      </c>
      <c r="D90" s="12">
        <f t="shared" ref="D90:F90" si="10">D89</f>
        <v>0</v>
      </c>
      <c r="E90" s="13">
        <f t="shared" si="10"/>
        <v>5000</v>
      </c>
      <c r="F90" s="13">
        <f t="shared" si="10"/>
        <v>5000</v>
      </c>
      <c r="G90" s="13">
        <v>4234</v>
      </c>
    </row>
    <row r="91" spans="1:7" s="50" customFormat="1">
      <c r="A91" s="55"/>
      <c r="B91" s="55"/>
      <c r="C91" s="48"/>
      <c r="D91" s="4"/>
      <c r="E91" s="14"/>
      <c r="F91" s="14"/>
      <c r="G91" s="7"/>
    </row>
    <row r="92" spans="1:7" s="50" customFormat="1" ht="17.649999999999999" customHeight="1">
      <c r="A92" s="55"/>
      <c r="B92" s="55">
        <v>54</v>
      </c>
      <c r="C92" s="48" t="s">
        <v>73</v>
      </c>
      <c r="D92" s="4"/>
      <c r="E92" s="14"/>
      <c r="F92" s="14"/>
      <c r="G92" s="7"/>
    </row>
    <row r="93" spans="1:7" ht="15.6" customHeight="1">
      <c r="A93" s="94"/>
      <c r="B93" s="94" t="s">
        <v>275</v>
      </c>
      <c r="C93" s="93" t="s">
        <v>136</v>
      </c>
      <c r="D93" s="4">
        <v>0</v>
      </c>
      <c r="E93" s="14">
        <v>10000</v>
      </c>
      <c r="F93" s="14">
        <v>10000</v>
      </c>
      <c r="G93" s="7">
        <v>10000</v>
      </c>
    </row>
    <row r="94" spans="1:7" s="50" customFormat="1" ht="15.6" customHeight="1">
      <c r="A94" s="91" t="s">
        <v>5</v>
      </c>
      <c r="B94" s="91">
        <v>54</v>
      </c>
      <c r="C94" s="86" t="s">
        <v>73</v>
      </c>
      <c r="D94" s="12">
        <f t="shared" ref="D94:F94" si="11">D93</f>
        <v>0</v>
      </c>
      <c r="E94" s="13">
        <f t="shared" si="11"/>
        <v>10000</v>
      </c>
      <c r="F94" s="13">
        <f t="shared" si="11"/>
        <v>10000</v>
      </c>
      <c r="G94" s="13">
        <v>10000</v>
      </c>
    </row>
    <row r="95" spans="1:7" s="50" customFormat="1" ht="15.6" customHeight="1">
      <c r="A95" s="55"/>
      <c r="B95" s="55"/>
      <c r="C95" s="48"/>
      <c r="D95" s="4"/>
      <c r="E95" s="14"/>
      <c r="F95" s="14"/>
      <c r="G95" s="7"/>
    </row>
    <row r="96" spans="1:7" s="50" customFormat="1" ht="14.1" customHeight="1">
      <c r="A96" s="55"/>
      <c r="B96" s="55">
        <v>55</v>
      </c>
      <c r="C96" s="48" t="s">
        <v>82</v>
      </c>
      <c r="D96" s="4"/>
      <c r="E96" s="14"/>
      <c r="F96" s="14"/>
      <c r="G96" s="7"/>
    </row>
    <row r="97" spans="1:7" s="50" customFormat="1" ht="14.1" customHeight="1">
      <c r="A97" s="55"/>
      <c r="B97" s="55" t="s">
        <v>278</v>
      </c>
      <c r="C97" s="48" t="s">
        <v>136</v>
      </c>
      <c r="D97" s="4">
        <v>0</v>
      </c>
      <c r="E97" s="14">
        <v>500</v>
      </c>
      <c r="F97" s="14">
        <v>500</v>
      </c>
      <c r="G97" s="7">
        <v>500</v>
      </c>
    </row>
    <row r="98" spans="1:7" s="50" customFormat="1" ht="14.1" customHeight="1">
      <c r="A98" s="55" t="s">
        <v>5</v>
      </c>
      <c r="B98" s="55">
        <v>55</v>
      </c>
      <c r="C98" s="48" t="s">
        <v>82</v>
      </c>
      <c r="D98" s="12">
        <f t="shared" ref="D98:F98" si="12">D97</f>
        <v>0</v>
      </c>
      <c r="E98" s="13">
        <f t="shared" si="12"/>
        <v>500</v>
      </c>
      <c r="F98" s="13">
        <f t="shared" si="12"/>
        <v>500</v>
      </c>
      <c r="G98" s="13">
        <v>500</v>
      </c>
    </row>
    <row r="99" spans="1:7" s="50" customFormat="1" ht="14.1" customHeight="1">
      <c r="A99" s="55"/>
      <c r="B99" s="55"/>
      <c r="C99" s="48"/>
      <c r="D99" s="4"/>
      <c r="E99" s="4"/>
      <c r="F99" s="4"/>
      <c r="G99" s="4"/>
    </row>
    <row r="100" spans="1:7" s="50" customFormat="1" ht="14.1" customHeight="1">
      <c r="A100" s="55"/>
      <c r="B100" s="55">
        <v>56</v>
      </c>
      <c r="C100" s="48" t="s">
        <v>94</v>
      </c>
      <c r="D100" s="4"/>
      <c r="E100" s="14"/>
      <c r="F100" s="14"/>
      <c r="G100" s="7"/>
    </row>
    <row r="101" spans="1:7" s="50" customFormat="1" ht="14.1" customHeight="1">
      <c r="A101" s="55"/>
      <c r="B101" s="55" t="s">
        <v>279</v>
      </c>
      <c r="C101" s="48" t="s">
        <v>136</v>
      </c>
      <c r="D101" s="4">
        <v>0</v>
      </c>
      <c r="E101" s="14">
        <v>3000</v>
      </c>
      <c r="F101" s="14">
        <v>3000</v>
      </c>
      <c r="G101" s="7">
        <v>5000</v>
      </c>
    </row>
    <row r="102" spans="1:7" s="50" customFormat="1" ht="14.1" customHeight="1">
      <c r="A102" s="55" t="s">
        <v>5</v>
      </c>
      <c r="B102" s="55">
        <v>56</v>
      </c>
      <c r="C102" s="48" t="s">
        <v>94</v>
      </c>
      <c r="D102" s="12">
        <f t="shared" ref="D102:F102" si="13">D101</f>
        <v>0</v>
      </c>
      <c r="E102" s="13">
        <f t="shared" si="13"/>
        <v>3000</v>
      </c>
      <c r="F102" s="13">
        <f t="shared" si="13"/>
        <v>3000</v>
      </c>
      <c r="G102" s="13">
        <v>5000</v>
      </c>
    </row>
    <row r="103" spans="1:7" s="50" customFormat="1" ht="14.1" customHeight="1">
      <c r="A103" s="55"/>
      <c r="B103" s="55"/>
      <c r="C103" s="48"/>
      <c r="D103" s="4"/>
      <c r="E103" s="4"/>
      <c r="F103" s="4"/>
      <c r="G103" s="4"/>
    </row>
    <row r="104" spans="1:7" s="50" customFormat="1" ht="14.1" customHeight="1">
      <c r="A104" s="55"/>
      <c r="B104" s="55">
        <v>57</v>
      </c>
      <c r="C104" s="48" t="s">
        <v>397</v>
      </c>
      <c r="D104" s="4"/>
      <c r="E104" s="4"/>
      <c r="F104" s="4"/>
      <c r="G104" s="4"/>
    </row>
    <row r="105" spans="1:7" s="50" customFormat="1" ht="14.1" customHeight="1">
      <c r="A105" s="55"/>
      <c r="B105" s="55" t="s">
        <v>280</v>
      </c>
      <c r="C105" s="48" t="s">
        <v>136</v>
      </c>
      <c r="D105" s="4">
        <v>0</v>
      </c>
      <c r="E105" s="14">
        <v>1838</v>
      </c>
      <c r="F105" s="14">
        <v>1838</v>
      </c>
      <c r="G105" s="7">
        <v>500</v>
      </c>
    </row>
    <row r="106" spans="1:7" s="50" customFormat="1" ht="14.1" customHeight="1">
      <c r="A106" s="55" t="s">
        <v>5</v>
      </c>
      <c r="B106" s="55">
        <v>57</v>
      </c>
      <c r="C106" s="48" t="s">
        <v>397</v>
      </c>
      <c r="D106" s="12">
        <f t="shared" ref="D106:F106" si="14">D105</f>
        <v>0</v>
      </c>
      <c r="E106" s="13">
        <f t="shared" si="14"/>
        <v>1838</v>
      </c>
      <c r="F106" s="13">
        <f t="shared" si="14"/>
        <v>1838</v>
      </c>
      <c r="G106" s="13">
        <v>500</v>
      </c>
    </row>
    <row r="107" spans="1:7" s="50" customFormat="1" ht="14.1" customHeight="1">
      <c r="A107" s="55"/>
      <c r="B107" s="55"/>
      <c r="C107" s="48"/>
      <c r="D107" s="4"/>
      <c r="E107" s="4"/>
      <c r="F107" s="4"/>
      <c r="G107" s="4"/>
    </row>
    <row r="108" spans="1:7" s="50" customFormat="1" ht="27.95" customHeight="1">
      <c r="A108" s="55"/>
      <c r="B108" s="55">
        <v>58</v>
      </c>
      <c r="C108" s="48" t="s">
        <v>281</v>
      </c>
      <c r="D108" s="4"/>
      <c r="E108" s="4"/>
      <c r="F108" s="4"/>
      <c r="G108" s="4"/>
    </row>
    <row r="109" spans="1:7" s="50" customFormat="1" ht="14.1" customHeight="1">
      <c r="A109" s="55"/>
      <c r="B109" s="55" t="s">
        <v>387</v>
      </c>
      <c r="C109" s="48" t="s">
        <v>282</v>
      </c>
      <c r="D109" s="4">
        <v>0</v>
      </c>
      <c r="E109" s="14">
        <v>500</v>
      </c>
      <c r="F109" s="14">
        <v>500</v>
      </c>
      <c r="G109" s="7">
        <v>700</v>
      </c>
    </row>
    <row r="110" spans="1:7" s="50" customFormat="1" ht="27.95" customHeight="1">
      <c r="A110" s="55" t="s">
        <v>5</v>
      </c>
      <c r="B110" s="55">
        <v>58</v>
      </c>
      <c r="C110" s="48" t="s">
        <v>281</v>
      </c>
      <c r="D110" s="12">
        <f t="shared" ref="D110:F110" si="15">D109</f>
        <v>0</v>
      </c>
      <c r="E110" s="13">
        <f t="shared" si="15"/>
        <v>500</v>
      </c>
      <c r="F110" s="13">
        <f t="shared" si="15"/>
        <v>500</v>
      </c>
      <c r="G110" s="13">
        <v>700</v>
      </c>
    </row>
    <row r="111" spans="1:7" s="50" customFormat="1" ht="14.1" customHeight="1">
      <c r="A111" s="48" t="s">
        <v>5</v>
      </c>
      <c r="B111" s="55">
        <v>44</v>
      </c>
      <c r="C111" s="48" t="s">
        <v>269</v>
      </c>
      <c r="D111" s="10">
        <f t="shared" ref="D111:F111" si="16">D78+D82+D86+D90+D94+D98+D102+D106+D110</f>
        <v>0</v>
      </c>
      <c r="E111" s="15">
        <f t="shared" si="16"/>
        <v>82038</v>
      </c>
      <c r="F111" s="15">
        <f t="shared" si="16"/>
        <v>82038</v>
      </c>
      <c r="G111" s="15">
        <v>82134</v>
      </c>
    </row>
    <row r="112" spans="1:7" s="50" customFormat="1" ht="14.1" customHeight="1">
      <c r="A112" s="48" t="s">
        <v>5</v>
      </c>
      <c r="B112" s="78">
        <v>2.101</v>
      </c>
      <c r="C112" s="73" t="s">
        <v>20</v>
      </c>
      <c r="D112" s="12">
        <f t="shared" ref="D112:F112" si="17">D111</f>
        <v>0</v>
      </c>
      <c r="E112" s="5">
        <f t="shared" si="17"/>
        <v>82038</v>
      </c>
      <c r="F112" s="13">
        <f t="shared" si="17"/>
        <v>82038</v>
      </c>
      <c r="G112" s="89">
        <v>82134</v>
      </c>
    </row>
    <row r="113" spans="1:7" s="50" customFormat="1">
      <c r="A113" s="48"/>
      <c r="B113" s="78"/>
      <c r="C113" s="73"/>
      <c r="D113" s="76"/>
      <c r="E113" s="6"/>
      <c r="F113" s="76"/>
      <c r="G113" s="76"/>
    </row>
    <row r="114" spans="1:7" s="50" customFormat="1" ht="13.15" customHeight="1">
      <c r="A114" s="48"/>
      <c r="B114" s="78">
        <v>2.1019999999999999</v>
      </c>
      <c r="C114" s="73" t="s">
        <v>23</v>
      </c>
      <c r="D114" s="76"/>
      <c r="E114" s="76"/>
      <c r="F114" s="76"/>
      <c r="G114" s="76"/>
    </row>
    <row r="115" spans="1:7" s="50" customFormat="1" ht="13.15" customHeight="1">
      <c r="A115" s="48"/>
      <c r="B115" s="55">
        <v>60</v>
      </c>
      <c r="C115" s="48" t="s">
        <v>122</v>
      </c>
      <c r="D115" s="76"/>
      <c r="E115" s="76"/>
      <c r="F115" s="76"/>
      <c r="G115" s="76"/>
    </row>
    <row r="116" spans="1:7" s="50" customFormat="1" ht="13.15" customHeight="1">
      <c r="A116" s="48"/>
      <c r="B116" s="55">
        <v>45</v>
      </c>
      <c r="C116" s="48" t="s">
        <v>108</v>
      </c>
      <c r="D116" s="76"/>
      <c r="E116" s="76"/>
      <c r="F116" s="76"/>
      <c r="G116" s="76"/>
    </row>
    <row r="117" spans="1:7" s="50" customFormat="1" ht="13.15" customHeight="1">
      <c r="A117" s="48"/>
      <c r="B117" s="55" t="s">
        <v>46</v>
      </c>
      <c r="C117" s="48" t="s">
        <v>10</v>
      </c>
      <c r="D117" s="4">
        <v>0</v>
      </c>
      <c r="E117" s="14">
        <v>8907</v>
      </c>
      <c r="F117" s="14">
        <v>8907</v>
      </c>
      <c r="G117" s="14">
        <v>1099</v>
      </c>
    </row>
    <row r="118" spans="1:7" s="50" customFormat="1" ht="13.15" customHeight="1">
      <c r="A118" s="48"/>
      <c r="B118" s="55" t="s">
        <v>97</v>
      </c>
      <c r="C118" s="48" t="s">
        <v>85</v>
      </c>
      <c r="D118" s="4">
        <v>0</v>
      </c>
      <c r="E118" s="14">
        <v>2760</v>
      </c>
      <c r="F118" s="14">
        <v>2760</v>
      </c>
      <c r="G118" s="14">
        <v>3048</v>
      </c>
    </row>
    <row r="119" spans="1:7" s="50" customFormat="1" ht="13.15" customHeight="1">
      <c r="A119" s="48"/>
      <c r="B119" s="55" t="s">
        <v>259</v>
      </c>
      <c r="C119" s="48" t="s">
        <v>138</v>
      </c>
      <c r="D119" s="4">
        <v>0</v>
      </c>
      <c r="E119" s="14">
        <v>1</v>
      </c>
      <c r="F119" s="14">
        <v>1</v>
      </c>
      <c r="G119" s="14">
        <v>55</v>
      </c>
    </row>
    <row r="120" spans="1:7" s="50" customFormat="1" ht="13.15" customHeight="1">
      <c r="A120" s="48"/>
      <c r="B120" s="55" t="s">
        <v>260</v>
      </c>
      <c r="C120" s="48" t="s">
        <v>139</v>
      </c>
      <c r="D120" s="4">
        <v>0</v>
      </c>
      <c r="E120" s="14">
        <v>1</v>
      </c>
      <c r="F120" s="14">
        <v>1</v>
      </c>
      <c r="G120" s="14">
        <v>868</v>
      </c>
    </row>
    <row r="121" spans="1:7" s="50" customFormat="1" ht="13.15" customHeight="1">
      <c r="A121" s="48"/>
      <c r="B121" s="55" t="s">
        <v>47</v>
      </c>
      <c r="C121" s="81" t="s">
        <v>141</v>
      </c>
      <c r="D121" s="4">
        <v>0</v>
      </c>
      <c r="E121" s="14">
        <v>180</v>
      </c>
      <c r="F121" s="14">
        <v>180</v>
      </c>
      <c r="G121" s="4">
        <v>0</v>
      </c>
    </row>
    <row r="122" spans="1:7" s="50" customFormat="1" ht="13.15" customHeight="1">
      <c r="A122" s="48"/>
      <c r="B122" s="55" t="s">
        <v>148</v>
      </c>
      <c r="C122" s="48" t="s">
        <v>11</v>
      </c>
      <c r="D122" s="4">
        <v>0</v>
      </c>
      <c r="E122" s="14">
        <v>269</v>
      </c>
      <c r="F122" s="14">
        <v>269</v>
      </c>
      <c r="G122" s="4">
        <v>0</v>
      </c>
    </row>
    <row r="123" spans="1:7" s="50" customFormat="1" ht="13.15" customHeight="1">
      <c r="A123" s="48"/>
      <c r="B123" s="55" t="s">
        <v>149</v>
      </c>
      <c r="C123" s="48" t="s">
        <v>137</v>
      </c>
      <c r="D123" s="4">
        <v>0</v>
      </c>
      <c r="E123" s="14">
        <v>3000</v>
      </c>
      <c r="F123" s="14">
        <v>3000</v>
      </c>
      <c r="G123" s="4">
        <v>0</v>
      </c>
    </row>
    <row r="124" spans="1:7" s="50" customFormat="1" ht="13.15" customHeight="1">
      <c r="A124" s="48"/>
      <c r="B124" s="55" t="s">
        <v>261</v>
      </c>
      <c r="C124" s="48" t="s">
        <v>228</v>
      </c>
      <c r="D124" s="4">
        <v>0</v>
      </c>
      <c r="E124" s="14">
        <v>1</v>
      </c>
      <c r="F124" s="14">
        <v>1</v>
      </c>
      <c r="G124" s="4">
        <v>0</v>
      </c>
    </row>
    <row r="125" spans="1:7" s="50" customFormat="1" ht="13.15" customHeight="1">
      <c r="A125" s="48" t="s">
        <v>5</v>
      </c>
      <c r="B125" s="55">
        <v>45</v>
      </c>
      <c r="C125" s="48" t="s">
        <v>108</v>
      </c>
      <c r="D125" s="12">
        <f t="shared" ref="D125" si="18">SUM(D117:D124)</f>
        <v>0</v>
      </c>
      <c r="E125" s="13">
        <f>SUM(E117:E124)</f>
        <v>15119</v>
      </c>
      <c r="F125" s="13">
        <f t="shared" ref="F125" si="19">SUM(F117:F124)</f>
        <v>15119</v>
      </c>
      <c r="G125" s="13">
        <v>5070</v>
      </c>
    </row>
    <row r="126" spans="1:7" s="50" customFormat="1">
      <c r="A126" s="48"/>
      <c r="B126" s="55"/>
      <c r="C126" s="48"/>
      <c r="D126" s="76"/>
      <c r="E126" s="76"/>
      <c r="F126" s="76"/>
      <c r="G126" s="74"/>
    </row>
    <row r="127" spans="1:7" s="50" customFormat="1" ht="13.15" customHeight="1">
      <c r="A127" s="48"/>
      <c r="B127" s="55">
        <v>46</v>
      </c>
      <c r="C127" s="48" t="s">
        <v>109</v>
      </c>
      <c r="D127" s="76"/>
      <c r="E127" s="76"/>
      <c r="F127" s="76"/>
      <c r="G127" s="74"/>
    </row>
    <row r="128" spans="1:7" s="50" customFormat="1" ht="13.15" customHeight="1">
      <c r="A128" s="48"/>
      <c r="B128" s="55" t="s">
        <v>40</v>
      </c>
      <c r="C128" s="48" t="s">
        <v>10</v>
      </c>
      <c r="D128" s="4">
        <v>0</v>
      </c>
      <c r="E128" s="14">
        <v>16985</v>
      </c>
      <c r="F128" s="14">
        <v>16985</v>
      </c>
      <c r="G128" s="14">
        <v>2390</v>
      </c>
    </row>
    <row r="129" spans="1:7" s="50" customFormat="1" ht="13.15" customHeight="1">
      <c r="A129" s="48"/>
      <c r="B129" s="55" t="s">
        <v>96</v>
      </c>
      <c r="C129" s="48" t="s">
        <v>85</v>
      </c>
      <c r="D129" s="4">
        <v>0</v>
      </c>
      <c r="E129" s="14">
        <v>2894</v>
      </c>
      <c r="F129" s="14">
        <v>2894</v>
      </c>
      <c r="G129" s="14">
        <v>3454</v>
      </c>
    </row>
    <row r="130" spans="1:7" s="50" customFormat="1" ht="13.15" customHeight="1">
      <c r="A130" s="48"/>
      <c r="B130" s="55" t="s">
        <v>320</v>
      </c>
      <c r="C130" s="48" t="s">
        <v>138</v>
      </c>
      <c r="D130" s="4">
        <v>0</v>
      </c>
      <c r="E130" s="14">
        <v>1</v>
      </c>
      <c r="F130" s="14">
        <v>1</v>
      </c>
      <c r="G130" s="14">
        <v>119</v>
      </c>
    </row>
    <row r="131" spans="1:7" s="50" customFormat="1" ht="13.15" customHeight="1">
      <c r="A131" s="48"/>
      <c r="B131" s="55" t="s">
        <v>321</v>
      </c>
      <c r="C131" s="48" t="s">
        <v>139</v>
      </c>
      <c r="D131" s="4">
        <v>0</v>
      </c>
      <c r="E131" s="14">
        <v>1</v>
      </c>
      <c r="F131" s="14">
        <v>1</v>
      </c>
      <c r="G131" s="14">
        <v>1906</v>
      </c>
    </row>
    <row r="132" spans="1:7" s="50" customFormat="1" ht="13.15" customHeight="1">
      <c r="A132" s="48"/>
      <c r="B132" s="55" t="s">
        <v>41</v>
      </c>
      <c r="C132" s="81" t="s">
        <v>141</v>
      </c>
      <c r="D132" s="4">
        <v>0</v>
      </c>
      <c r="E132" s="14">
        <v>288</v>
      </c>
      <c r="F132" s="14">
        <v>288</v>
      </c>
      <c r="G132" s="4">
        <v>0</v>
      </c>
    </row>
    <row r="133" spans="1:7" s="50" customFormat="1" ht="13.15" customHeight="1">
      <c r="A133" s="48"/>
      <c r="B133" s="55" t="s">
        <v>42</v>
      </c>
      <c r="C133" s="48" t="s">
        <v>11</v>
      </c>
      <c r="D133" s="4">
        <v>0</v>
      </c>
      <c r="E133" s="14">
        <v>351</v>
      </c>
      <c r="F133" s="14">
        <v>351</v>
      </c>
      <c r="G133" s="4">
        <v>0</v>
      </c>
    </row>
    <row r="134" spans="1:7" s="50" customFormat="1" ht="13.15" customHeight="1">
      <c r="A134" s="48"/>
      <c r="B134" s="55" t="s">
        <v>152</v>
      </c>
      <c r="C134" s="48" t="s">
        <v>137</v>
      </c>
      <c r="D134" s="4">
        <v>0</v>
      </c>
      <c r="E134" s="14">
        <v>30</v>
      </c>
      <c r="F134" s="14">
        <v>30</v>
      </c>
      <c r="G134" s="4">
        <v>0</v>
      </c>
    </row>
    <row r="135" spans="1:7" s="50" customFormat="1" ht="13.15" customHeight="1">
      <c r="A135" s="48"/>
      <c r="B135" s="55" t="s">
        <v>322</v>
      </c>
      <c r="C135" s="48" t="s">
        <v>228</v>
      </c>
      <c r="D135" s="4">
        <v>0</v>
      </c>
      <c r="E135" s="14">
        <v>1</v>
      </c>
      <c r="F135" s="14">
        <v>1</v>
      </c>
      <c r="G135" s="4">
        <v>0</v>
      </c>
    </row>
    <row r="136" spans="1:7" s="50" customFormat="1" ht="13.15" customHeight="1">
      <c r="A136" s="48" t="s">
        <v>5</v>
      </c>
      <c r="B136" s="55">
        <v>46</v>
      </c>
      <c r="C136" s="48" t="s">
        <v>109</v>
      </c>
      <c r="D136" s="12">
        <f t="shared" ref="D136" si="20">SUM(D128:D135)</f>
        <v>0</v>
      </c>
      <c r="E136" s="13">
        <f>SUM(E128:E135)</f>
        <v>20551</v>
      </c>
      <c r="F136" s="13">
        <f t="shared" ref="F136" si="21">SUM(F128:F135)</f>
        <v>20551</v>
      </c>
      <c r="G136" s="13">
        <v>7869</v>
      </c>
    </row>
    <row r="137" spans="1:7" s="50" customFormat="1" ht="10.9" customHeight="1">
      <c r="A137" s="48"/>
      <c r="B137" s="55"/>
      <c r="C137" s="48"/>
      <c r="D137" s="76"/>
      <c r="E137" s="76"/>
      <c r="F137" s="76"/>
      <c r="G137" s="74"/>
    </row>
    <row r="138" spans="1:7" s="50" customFormat="1" ht="13.5" customHeight="1">
      <c r="A138" s="48"/>
      <c r="B138" s="55">
        <v>47</v>
      </c>
      <c r="C138" s="48" t="s">
        <v>110</v>
      </c>
      <c r="D138" s="76"/>
      <c r="E138" s="76"/>
      <c r="F138" s="76"/>
      <c r="G138" s="74"/>
    </row>
    <row r="139" spans="1:7" s="50" customFormat="1" ht="14.65" customHeight="1">
      <c r="A139" s="48"/>
      <c r="B139" s="55" t="s">
        <v>48</v>
      </c>
      <c r="C139" s="48" t="s">
        <v>10</v>
      </c>
      <c r="D139" s="9">
        <v>0</v>
      </c>
      <c r="E139" s="19">
        <v>8444</v>
      </c>
      <c r="F139" s="19">
        <v>8444</v>
      </c>
      <c r="G139" s="19">
        <v>1287</v>
      </c>
    </row>
    <row r="140" spans="1:7" s="50" customFormat="1" ht="14.65" customHeight="1">
      <c r="A140" s="48"/>
      <c r="B140" s="55" t="s">
        <v>88</v>
      </c>
      <c r="C140" s="48" t="s">
        <v>85</v>
      </c>
      <c r="D140" s="9">
        <v>0</v>
      </c>
      <c r="E140" s="19">
        <v>3516</v>
      </c>
      <c r="F140" s="19">
        <v>3516</v>
      </c>
      <c r="G140" s="19">
        <v>3657</v>
      </c>
    </row>
    <row r="141" spans="1:7" s="50" customFormat="1" ht="14.65" customHeight="1">
      <c r="A141" s="48"/>
      <c r="B141" s="55" t="s">
        <v>342</v>
      </c>
      <c r="C141" s="48" t="s">
        <v>138</v>
      </c>
      <c r="D141" s="9">
        <v>0</v>
      </c>
      <c r="E141" s="9">
        <v>0</v>
      </c>
      <c r="F141" s="9">
        <v>0</v>
      </c>
      <c r="G141" s="19">
        <v>64</v>
      </c>
    </row>
    <row r="142" spans="1:7" s="50" customFormat="1" ht="14.65" customHeight="1">
      <c r="A142" s="86"/>
      <c r="B142" s="91" t="s">
        <v>343</v>
      </c>
      <c r="C142" s="86" t="s">
        <v>139</v>
      </c>
      <c r="D142" s="10">
        <v>0</v>
      </c>
      <c r="E142" s="10">
        <v>0</v>
      </c>
      <c r="F142" s="10">
        <v>0</v>
      </c>
      <c r="G142" s="15">
        <v>1023</v>
      </c>
    </row>
    <row r="143" spans="1:7" ht="14.65" customHeight="1">
      <c r="A143" s="93"/>
      <c r="B143" s="94" t="s">
        <v>49</v>
      </c>
      <c r="C143" s="95" t="s">
        <v>141</v>
      </c>
      <c r="D143" s="4">
        <v>0</v>
      </c>
      <c r="E143" s="14">
        <v>252</v>
      </c>
      <c r="F143" s="14">
        <v>252</v>
      </c>
      <c r="G143" s="4">
        <v>0</v>
      </c>
    </row>
    <row r="144" spans="1:7" s="50" customFormat="1" ht="14.65" customHeight="1">
      <c r="A144" s="48"/>
      <c r="B144" s="55" t="s">
        <v>153</v>
      </c>
      <c r="C144" s="48" t="s">
        <v>11</v>
      </c>
      <c r="D144" s="4">
        <v>0</v>
      </c>
      <c r="E144" s="14">
        <v>270</v>
      </c>
      <c r="F144" s="14">
        <v>270</v>
      </c>
      <c r="G144" s="4">
        <v>0</v>
      </c>
    </row>
    <row r="145" spans="1:7" s="50" customFormat="1" ht="14.65" customHeight="1">
      <c r="A145" s="48" t="s">
        <v>5</v>
      </c>
      <c r="B145" s="55">
        <v>47</v>
      </c>
      <c r="C145" s="48" t="s">
        <v>110</v>
      </c>
      <c r="D145" s="12">
        <f t="shared" ref="D145:F145" si="22">SUM(D139:D144)</f>
        <v>0</v>
      </c>
      <c r="E145" s="13">
        <f t="shared" si="22"/>
        <v>12482</v>
      </c>
      <c r="F145" s="13">
        <f t="shared" si="22"/>
        <v>12482</v>
      </c>
      <c r="G145" s="13">
        <v>6031</v>
      </c>
    </row>
    <row r="146" spans="1:7" s="50" customFormat="1">
      <c r="A146" s="48"/>
      <c r="B146" s="55"/>
      <c r="C146" s="48"/>
      <c r="D146" s="76"/>
      <c r="E146" s="76"/>
      <c r="F146" s="76"/>
      <c r="G146" s="74"/>
    </row>
    <row r="147" spans="1:7" s="50" customFormat="1" ht="14.65" customHeight="1">
      <c r="A147" s="48"/>
      <c r="B147" s="55">
        <v>48</v>
      </c>
      <c r="C147" s="48" t="s">
        <v>111</v>
      </c>
      <c r="D147" s="76"/>
      <c r="E147" s="76"/>
      <c r="F147" s="76"/>
      <c r="G147" s="74"/>
    </row>
    <row r="148" spans="1:7" s="50" customFormat="1" ht="14.65" customHeight="1">
      <c r="A148" s="48"/>
      <c r="B148" s="55" t="s">
        <v>43</v>
      </c>
      <c r="C148" s="48" t="s">
        <v>10</v>
      </c>
      <c r="D148" s="4">
        <v>0</v>
      </c>
      <c r="E148" s="14">
        <v>17694</v>
      </c>
      <c r="F148" s="14">
        <v>17694</v>
      </c>
      <c r="G148" s="14">
        <v>2308</v>
      </c>
    </row>
    <row r="149" spans="1:7" s="50" customFormat="1" ht="14.65" customHeight="1">
      <c r="A149" s="48"/>
      <c r="B149" s="55" t="s">
        <v>87</v>
      </c>
      <c r="C149" s="48" t="s">
        <v>85</v>
      </c>
      <c r="D149" s="4">
        <v>0</v>
      </c>
      <c r="E149" s="14">
        <v>1865</v>
      </c>
      <c r="F149" s="14">
        <v>1865</v>
      </c>
      <c r="G149" s="14">
        <v>2777</v>
      </c>
    </row>
    <row r="150" spans="1:7" s="50" customFormat="1" ht="14.65" customHeight="1">
      <c r="A150" s="48"/>
      <c r="B150" s="55" t="s">
        <v>344</v>
      </c>
      <c r="C150" s="48" t="s">
        <v>138</v>
      </c>
      <c r="D150" s="4">
        <v>0</v>
      </c>
      <c r="E150" s="4">
        <v>0</v>
      </c>
      <c r="F150" s="4">
        <v>0</v>
      </c>
      <c r="G150" s="14">
        <v>115</v>
      </c>
    </row>
    <row r="151" spans="1:7" s="50" customFormat="1" ht="14.65" customHeight="1">
      <c r="A151" s="48"/>
      <c r="B151" s="55" t="s">
        <v>345</v>
      </c>
      <c r="C151" s="48" t="s">
        <v>139</v>
      </c>
      <c r="D151" s="4">
        <v>0</v>
      </c>
      <c r="E151" s="4">
        <v>0</v>
      </c>
      <c r="F151" s="4">
        <v>0</v>
      </c>
      <c r="G151" s="14">
        <v>1853</v>
      </c>
    </row>
    <row r="152" spans="1:7" s="50" customFormat="1" ht="14.65" customHeight="1">
      <c r="A152" s="48"/>
      <c r="B152" s="55" t="s">
        <v>44</v>
      </c>
      <c r="C152" s="81" t="s">
        <v>141</v>
      </c>
      <c r="D152" s="4">
        <v>0</v>
      </c>
      <c r="E152" s="14">
        <v>252</v>
      </c>
      <c r="F152" s="14">
        <v>252</v>
      </c>
      <c r="G152" s="4">
        <v>0</v>
      </c>
    </row>
    <row r="153" spans="1:7" s="50" customFormat="1" ht="14.65" customHeight="1">
      <c r="A153" s="48"/>
      <c r="B153" s="55" t="s">
        <v>45</v>
      </c>
      <c r="C153" s="48" t="s">
        <v>11</v>
      </c>
      <c r="D153" s="4">
        <v>0</v>
      </c>
      <c r="E153" s="14">
        <v>334</v>
      </c>
      <c r="F153" s="14">
        <v>334</v>
      </c>
      <c r="G153" s="4">
        <v>0</v>
      </c>
    </row>
    <row r="154" spans="1:7" s="50" customFormat="1" ht="14.65" customHeight="1">
      <c r="A154" s="48"/>
      <c r="B154" s="55" t="s">
        <v>154</v>
      </c>
      <c r="C154" s="48" t="s">
        <v>137</v>
      </c>
      <c r="D154" s="4">
        <v>0</v>
      </c>
      <c r="E154" s="14">
        <v>324</v>
      </c>
      <c r="F154" s="14">
        <v>324</v>
      </c>
      <c r="G154" s="4">
        <v>0</v>
      </c>
    </row>
    <row r="155" spans="1:7" s="50" customFormat="1" ht="14.65" customHeight="1">
      <c r="A155" s="48" t="s">
        <v>5</v>
      </c>
      <c r="B155" s="55">
        <v>48</v>
      </c>
      <c r="C155" s="48" t="s">
        <v>111</v>
      </c>
      <c r="D155" s="12">
        <f t="shared" ref="D155:F155" si="23">SUM(D148:D154)</f>
        <v>0</v>
      </c>
      <c r="E155" s="13">
        <f t="shared" si="23"/>
        <v>20469</v>
      </c>
      <c r="F155" s="13">
        <f t="shared" si="23"/>
        <v>20469</v>
      </c>
      <c r="G155" s="13">
        <v>7053</v>
      </c>
    </row>
    <row r="156" spans="1:7" s="50" customFormat="1">
      <c r="A156" s="48"/>
      <c r="B156" s="55"/>
      <c r="C156" s="48"/>
      <c r="D156" s="76"/>
      <c r="E156" s="76"/>
      <c r="F156" s="76"/>
      <c r="G156" s="74"/>
    </row>
    <row r="157" spans="1:7" s="50" customFormat="1" ht="13.15" customHeight="1">
      <c r="A157" s="48"/>
      <c r="B157" s="55">
        <v>49</v>
      </c>
      <c r="C157" s="48" t="s">
        <v>112</v>
      </c>
      <c r="D157" s="76"/>
      <c r="E157" s="76"/>
      <c r="F157" s="76"/>
      <c r="G157" s="74"/>
    </row>
    <row r="158" spans="1:7" s="50" customFormat="1" ht="13.15" customHeight="1">
      <c r="A158" s="48"/>
      <c r="B158" s="55" t="s">
        <v>113</v>
      </c>
      <c r="C158" s="48" t="s">
        <v>10</v>
      </c>
      <c r="D158" s="4">
        <v>0</v>
      </c>
      <c r="E158" s="14">
        <v>10575</v>
      </c>
      <c r="F158" s="14">
        <v>10575</v>
      </c>
      <c r="G158" s="14">
        <v>1932</v>
      </c>
    </row>
    <row r="159" spans="1:7" s="50" customFormat="1" ht="13.15" customHeight="1">
      <c r="A159" s="48"/>
      <c r="B159" s="55" t="s">
        <v>114</v>
      </c>
      <c r="C159" s="48" t="s">
        <v>85</v>
      </c>
      <c r="D159" s="4">
        <v>0</v>
      </c>
      <c r="E159" s="14">
        <v>2234</v>
      </c>
      <c r="F159" s="14">
        <v>2234</v>
      </c>
      <c r="G159" s="14">
        <v>3136</v>
      </c>
    </row>
    <row r="160" spans="1:7" s="50" customFormat="1" ht="14.65" customHeight="1">
      <c r="A160" s="48"/>
      <c r="B160" s="55" t="s">
        <v>346</v>
      </c>
      <c r="C160" s="48" t="s">
        <v>138</v>
      </c>
      <c r="D160" s="4">
        <v>0</v>
      </c>
      <c r="E160" s="4">
        <v>0</v>
      </c>
      <c r="F160" s="4">
        <v>0</v>
      </c>
      <c r="G160" s="14">
        <v>97</v>
      </c>
    </row>
    <row r="161" spans="1:7" s="50" customFormat="1" ht="14.65" customHeight="1">
      <c r="A161" s="48"/>
      <c r="B161" s="55" t="s">
        <v>347</v>
      </c>
      <c r="C161" s="48" t="s">
        <v>139</v>
      </c>
      <c r="D161" s="4">
        <v>0</v>
      </c>
      <c r="E161" s="4">
        <v>0</v>
      </c>
      <c r="F161" s="4">
        <v>0</v>
      </c>
      <c r="G161" s="14">
        <v>1538</v>
      </c>
    </row>
    <row r="162" spans="1:7" s="50" customFormat="1" ht="13.15" customHeight="1">
      <c r="A162" s="48"/>
      <c r="B162" s="55" t="s">
        <v>115</v>
      </c>
      <c r="C162" s="81" t="s">
        <v>141</v>
      </c>
      <c r="D162" s="4">
        <v>0</v>
      </c>
      <c r="E162" s="14">
        <v>213</v>
      </c>
      <c r="F162" s="14">
        <v>213</v>
      </c>
      <c r="G162" s="4">
        <v>0</v>
      </c>
    </row>
    <row r="163" spans="1:7" s="50" customFormat="1" ht="13.15" customHeight="1">
      <c r="A163" s="48"/>
      <c r="B163" s="55" t="s">
        <v>116</v>
      </c>
      <c r="C163" s="48" t="s">
        <v>11</v>
      </c>
      <c r="D163" s="4">
        <v>0</v>
      </c>
      <c r="E163" s="14">
        <v>281</v>
      </c>
      <c r="F163" s="14">
        <v>281</v>
      </c>
      <c r="G163" s="4">
        <v>0</v>
      </c>
    </row>
    <row r="164" spans="1:7" s="50" customFormat="1" ht="13.15" customHeight="1">
      <c r="A164" s="48"/>
      <c r="B164" s="55" t="s">
        <v>151</v>
      </c>
      <c r="C164" s="48" t="s">
        <v>137</v>
      </c>
      <c r="D164" s="10">
        <v>0</v>
      </c>
      <c r="E164" s="15">
        <v>216</v>
      </c>
      <c r="F164" s="15">
        <v>216</v>
      </c>
      <c r="G164" s="4">
        <v>0</v>
      </c>
    </row>
    <row r="165" spans="1:7" s="50" customFormat="1" ht="13.15" customHeight="1">
      <c r="A165" s="48" t="s">
        <v>5</v>
      </c>
      <c r="B165" s="55">
        <v>49</v>
      </c>
      <c r="C165" s="48" t="s">
        <v>112</v>
      </c>
      <c r="D165" s="12">
        <f t="shared" ref="D165:F165" si="24">SUM(D158:D164)</f>
        <v>0</v>
      </c>
      <c r="E165" s="13">
        <f t="shared" si="24"/>
        <v>13519</v>
      </c>
      <c r="F165" s="13">
        <f t="shared" si="24"/>
        <v>13519</v>
      </c>
      <c r="G165" s="13">
        <v>6703</v>
      </c>
    </row>
    <row r="166" spans="1:7" s="50" customFormat="1">
      <c r="A166" s="48"/>
      <c r="B166" s="55"/>
      <c r="C166" s="48"/>
      <c r="D166" s="76"/>
      <c r="E166" s="76"/>
      <c r="F166" s="76"/>
      <c r="G166" s="74"/>
    </row>
    <row r="167" spans="1:7" s="50" customFormat="1" ht="14.65" customHeight="1">
      <c r="A167" s="48"/>
      <c r="B167" s="55">
        <v>50</v>
      </c>
      <c r="C167" s="48" t="s">
        <v>117</v>
      </c>
      <c r="D167" s="76"/>
      <c r="E167" s="76"/>
      <c r="F167" s="76"/>
      <c r="G167" s="74"/>
    </row>
    <row r="168" spans="1:7" s="50" customFormat="1" ht="14.65" customHeight="1">
      <c r="A168" s="48"/>
      <c r="B168" s="55" t="s">
        <v>118</v>
      </c>
      <c r="C168" s="48" t="s">
        <v>10</v>
      </c>
      <c r="D168" s="4">
        <v>0</v>
      </c>
      <c r="E168" s="14">
        <v>13902</v>
      </c>
      <c r="F168" s="14">
        <v>13902</v>
      </c>
      <c r="G168" s="14">
        <v>858</v>
      </c>
    </row>
    <row r="169" spans="1:7" s="50" customFormat="1" ht="14.65" customHeight="1">
      <c r="A169" s="48"/>
      <c r="B169" s="55" t="s">
        <v>119</v>
      </c>
      <c r="C169" s="48" t="s">
        <v>85</v>
      </c>
      <c r="D169" s="4">
        <v>0</v>
      </c>
      <c r="E169" s="14">
        <v>4331</v>
      </c>
      <c r="F169" s="14">
        <v>4331</v>
      </c>
      <c r="G169" s="14">
        <v>4746</v>
      </c>
    </row>
    <row r="170" spans="1:7" s="50" customFormat="1" ht="14.65" customHeight="1">
      <c r="A170" s="48"/>
      <c r="B170" s="55" t="s">
        <v>348</v>
      </c>
      <c r="C170" s="48" t="s">
        <v>138</v>
      </c>
      <c r="D170" s="4">
        <v>0</v>
      </c>
      <c r="E170" s="4">
        <v>0</v>
      </c>
      <c r="F170" s="4">
        <v>0</v>
      </c>
      <c r="G170" s="14">
        <v>43</v>
      </c>
    </row>
    <row r="171" spans="1:7" s="50" customFormat="1" ht="14.65" customHeight="1">
      <c r="A171" s="48"/>
      <c r="B171" s="55" t="s">
        <v>349</v>
      </c>
      <c r="C171" s="48" t="s">
        <v>139</v>
      </c>
      <c r="D171" s="4">
        <v>0</v>
      </c>
      <c r="E171" s="4">
        <v>0</v>
      </c>
      <c r="F171" s="4">
        <v>0</v>
      </c>
      <c r="G171" s="14">
        <v>704</v>
      </c>
    </row>
    <row r="172" spans="1:7" ht="14.65" customHeight="1">
      <c r="A172" s="93"/>
      <c r="B172" s="94" t="s">
        <v>120</v>
      </c>
      <c r="C172" s="95" t="s">
        <v>141</v>
      </c>
      <c r="D172" s="4">
        <v>0</v>
      </c>
      <c r="E172" s="14">
        <v>288</v>
      </c>
      <c r="F172" s="14">
        <v>288</v>
      </c>
      <c r="G172" s="4">
        <v>0</v>
      </c>
    </row>
    <row r="173" spans="1:7" s="50" customFormat="1" ht="14.65" customHeight="1">
      <c r="A173" s="48"/>
      <c r="B173" s="55" t="s">
        <v>121</v>
      </c>
      <c r="C173" s="48" t="s">
        <v>11</v>
      </c>
      <c r="D173" s="4">
        <v>0</v>
      </c>
      <c r="E173" s="14">
        <v>344</v>
      </c>
      <c r="F173" s="14">
        <v>344</v>
      </c>
      <c r="G173" s="4">
        <v>0</v>
      </c>
    </row>
    <row r="174" spans="1:7" s="50" customFormat="1" ht="14.65" customHeight="1">
      <c r="A174" s="48"/>
      <c r="B174" s="55" t="s">
        <v>150</v>
      </c>
      <c r="C174" s="48" t="s">
        <v>137</v>
      </c>
      <c r="D174" s="4">
        <v>0</v>
      </c>
      <c r="E174" s="14">
        <v>36</v>
      </c>
      <c r="F174" s="14">
        <v>36</v>
      </c>
      <c r="G174" s="4">
        <v>0</v>
      </c>
    </row>
    <row r="175" spans="1:7" s="50" customFormat="1" ht="14.65" customHeight="1">
      <c r="A175" s="48" t="s">
        <v>5</v>
      </c>
      <c r="B175" s="55">
        <v>50</v>
      </c>
      <c r="C175" s="48" t="s">
        <v>117</v>
      </c>
      <c r="D175" s="12">
        <f t="shared" ref="D175:F175" si="25">SUM(D168:D174)</f>
        <v>0</v>
      </c>
      <c r="E175" s="13">
        <f t="shared" si="25"/>
        <v>18901</v>
      </c>
      <c r="F175" s="13">
        <f t="shared" si="25"/>
        <v>18901</v>
      </c>
      <c r="G175" s="13">
        <v>6351</v>
      </c>
    </row>
    <row r="176" spans="1:7" s="50" customFormat="1">
      <c r="A176" s="48"/>
      <c r="B176" s="55"/>
      <c r="C176" s="48"/>
      <c r="D176" s="76"/>
      <c r="E176" s="76"/>
      <c r="F176" s="76"/>
      <c r="G176" s="74"/>
    </row>
    <row r="177" spans="1:7" s="50" customFormat="1" ht="13.35" customHeight="1">
      <c r="A177" s="48"/>
      <c r="B177" s="55">
        <v>55</v>
      </c>
      <c r="C177" s="48" t="s">
        <v>50</v>
      </c>
      <c r="D177" s="76"/>
      <c r="E177" s="76"/>
      <c r="F177" s="76"/>
      <c r="G177" s="74"/>
    </row>
    <row r="178" spans="1:7" s="50" customFormat="1" ht="13.15" customHeight="1">
      <c r="A178" s="48"/>
      <c r="B178" s="55" t="s">
        <v>155</v>
      </c>
      <c r="C178" s="48" t="s">
        <v>10</v>
      </c>
      <c r="D178" s="4">
        <v>0</v>
      </c>
      <c r="E178" s="14">
        <v>7796</v>
      </c>
      <c r="F178" s="14">
        <v>7796</v>
      </c>
      <c r="G178" s="14">
        <v>2497</v>
      </c>
    </row>
    <row r="179" spans="1:7" s="50" customFormat="1" ht="13.15" customHeight="1">
      <c r="A179" s="48"/>
      <c r="B179" s="55" t="s">
        <v>156</v>
      </c>
      <c r="C179" s="48" t="s">
        <v>85</v>
      </c>
      <c r="D179" s="4">
        <v>0</v>
      </c>
      <c r="E179" s="14">
        <v>1721</v>
      </c>
      <c r="F179" s="14">
        <v>1721</v>
      </c>
      <c r="G179" s="14">
        <v>1720</v>
      </c>
    </row>
    <row r="180" spans="1:7" s="50" customFormat="1" ht="14.65" customHeight="1">
      <c r="A180" s="48"/>
      <c r="B180" s="55" t="s">
        <v>350</v>
      </c>
      <c r="C180" s="48" t="s">
        <v>138</v>
      </c>
      <c r="D180" s="4">
        <v>0</v>
      </c>
      <c r="E180" s="4">
        <v>0</v>
      </c>
      <c r="F180" s="4">
        <v>0</v>
      </c>
      <c r="G180" s="14">
        <v>124</v>
      </c>
    </row>
    <row r="181" spans="1:7" s="50" customFormat="1" ht="14.65" customHeight="1">
      <c r="A181" s="48"/>
      <c r="B181" s="55" t="s">
        <v>351</v>
      </c>
      <c r="C181" s="48" t="s">
        <v>139</v>
      </c>
      <c r="D181" s="4">
        <v>0</v>
      </c>
      <c r="E181" s="4">
        <v>0</v>
      </c>
      <c r="F181" s="4">
        <v>0</v>
      </c>
      <c r="G181" s="14">
        <v>1988</v>
      </c>
    </row>
    <row r="182" spans="1:7" s="50" customFormat="1" ht="13.15" customHeight="1">
      <c r="A182" s="48"/>
      <c r="B182" s="55" t="s">
        <v>157</v>
      </c>
      <c r="C182" s="81" t="s">
        <v>141</v>
      </c>
      <c r="D182" s="4">
        <v>0</v>
      </c>
      <c r="E182" s="14">
        <v>180</v>
      </c>
      <c r="F182" s="14">
        <v>180</v>
      </c>
      <c r="G182" s="4">
        <v>0</v>
      </c>
    </row>
    <row r="183" spans="1:7" s="50" customFormat="1" ht="13.15" customHeight="1">
      <c r="A183" s="48"/>
      <c r="B183" s="55" t="s">
        <v>158</v>
      </c>
      <c r="C183" s="48" t="s">
        <v>11</v>
      </c>
      <c r="D183" s="4">
        <v>0</v>
      </c>
      <c r="E183" s="14">
        <v>257</v>
      </c>
      <c r="F183" s="14">
        <v>257</v>
      </c>
      <c r="G183" s="4">
        <v>0</v>
      </c>
    </row>
    <row r="184" spans="1:7" s="50" customFormat="1" ht="13.15" customHeight="1">
      <c r="A184" s="48"/>
      <c r="B184" s="55" t="s">
        <v>159</v>
      </c>
      <c r="C184" s="48" t="s">
        <v>137</v>
      </c>
      <c r="D184" s="4">
        <v>0</v>
      </c>
      <c r="E184" s="14">
        <v>48</v>
      </c>
      <c r="F184" s="14">
        <v>48</v>
      </c>
      <c r="G184" s="4">
        <v>0</v>
      </c>
    </row>
    <row r="185" spans="1:7" s="50" customFormat="1" ht="13.15" customHeight="1">
      <c r="A185" s="48" t="s">
        <v>5</v>
      </c>
      <c r="B185" s="55">
        <v>55</v>
      </c>
      <c r="C185" s="48" t="s">
        <v>50</v>
      </c>
      <c r="D185" s="12">
        <f t="shared" ref="D185:F185" si="26">SUM(D178:D184)</f>
        <v>0</v>
      </c>
      <c r="E185" s="13">
        <f t="shared" si="26"/>
        <v>10002</v>
      </c>
      <c r="F185" s="13">
        <f t="shared" si="26"/>
        <v>10002</v>
      </c>
      <c r="G185" s="13">
        <v>6329</v>
      </c>
    </row>
    <row r="186" spans="1:7" s="50" customFormat="1">
      <c r="A186" s="48"/>
      <c r="B186" s="55"/>
      <c r="C186" s="48"/>
      <c r="D186" s="76"/>
      <c r="E186" s="76"/>
      <c r="F186" s="76"/>
      <c r="G186" s="74"/>
    </row>
    <row r="187" spans="1:7" s="50" customFormat="1" ht="14.65" customHeight="1">
      <c r="A187" s="48"/>
      <c r="B187" s="55">
        <v>56</v>
      </c>
      <c r="C187" s="48" t="s">
        <v>52</v>
      </c>
      <c r="D187" s="76"/>
      <c r="E187" s="76"/>
      <c r="F187" s="76"/>
      <c r="G187" s="74"/>
    </row>
    <row r="188" spans="1:7" s="50" customFormat="1" ht="14.65" customHeight="1">
      <c r="A188" s="48"/>
      <c r="B188" s="55" t="s">
        <v>160</v>
      </c>
      <c r="C188" s="48" t="s">
        <v>10</v>
      </c>
      <c r="D188" s="4">
        <v>0</v>
      </c>
      <c r="E188" s="14">
        <v>6020</v>
      </c>
      <c r="F188" s="14">
        <v>6020</v>
      </c>
      <c r="G188" s="14">
        <v>1164</v>
      </c>
    </row>
    <row r="189" spans="1:7" s="50" customFormat="1" ht="14.65" customHeight="1">
      <c r="A189" s="48"/>
      <c r="B189" s="55" t="s">
        <v>161</v>
      </c>
      <c r="C189" s="48" t="s">
        <v>85</v>
      </c>
      <c r="D189" s="4">
        <v>0</v>
      </c>
      <c r="E189" s="14">
        <v>2627</v>
      </c>
      <c r="F189" s="14">
        <v>2627</v>
      </c>
      <c r="G189" s="14">
        <v>2847</v>
      </c>
    </row>
    <row r="190" spans="1:7" s="50" customFormat="1" ht="14.65" customHeight="1">
      <c r="A190" s="86"/>
      <c r="B190" s="91" t="s">
        <v>352</v>
      </c>
      <c r="C190" s="86" t="s">
        <v>138</v>
      </c>
      <c r="D190" s="10">
        <v>0</v>
      </c>
      <c r="E190" s="10">
        <v>0</v>
      </c>
      <c r="F190" s="10">
        <v>0</v>
      </c>
      <c r="G190" s="15">
        <v>58</v>
      </c>
    </row>
    <row r="191" spans="1:7" s="50" customFormat="1" ht="14.65" customHeight="1">
      <c r="A191" s="48"/>
      <c r="B191" s="55" t="s">
        <v>353</v>
      </c>
      <c r="C191" s="48" t="s">
        <v>139</v>
      </c>
      <c r="D191" s="4">
        <v>0</v>
      </c>
      <c r="E191" s="4">
        <v>0</v>
      </c>
      <c r="F191" s="4">
        <v>0</v>
      </c>
      <c r="G191" s="14">
        <v>925</v>
      </c>
    </row>
    <row r="192" spans="1:7" s="50" customFormat="1" ht="14.65" customHeight="1">
      <c r="A192" s="48"/>
      <c r="B192" s="55" t="s">
        <v>162</v>
      </c>
      <c r="C192" s="81" t="s">
        <v>141</v>
      </c>
      <c r="D192" s="4">
        <v>0</v>
      </c>
      <c r="E192" s="14">
        <v>180</v>
      </c>
      <c r="F192" s="14">
        <v>180</v>
      </c>
      <c r="G192" s="4">
        <v>0</v>
      </c>
    </row>
    <row r="193" spans="1:7" s="50" customFormat="1" ht="14.65" customHeight="1">
      <c r="A193" s="48"/>
      <c r="B193" s="55" t="s">
        <v>163</v>
      </c>
      <c r="C193" s="48" t="s">
        <v>11</v>
      </c>
      <c r="D193" s="4">
        <v>0</v>
      </c>
      <c r="E193" s="14">
        <v>243</v>
      </c>
      <c r="F193" s="14">
        <v>243</v>
      </c>
      <c r="G193" s="4">
        <v>0</v>
      </c>
    </row>
    <row r="194" spans="1:7" s="50" customFormat="1" ht="14.65" customHeight="1">
      <c r="A194" s="48"/>
      <c r="B194" s="55" t="s">
        <v>164</v>
      </c>
      <c r="C194" s="48" t="s">
        <v>137</v>
      </c>
      <c r="D194" s="10">
        <v>0</v>
      </c>
      <c r="E194" s="15">
        <v>12</v>
      </c>
      <c r="F194" s="15">
        <v>12</v>
      </c>
      <c r="G194" s="10">
        <v>0</v>
      </c>
    </row>
    <row r="195" spans="1:7" s="50" customFormat="1" ht="14.65" customHeight="1">
      <c r="A195" s="48" t="s">
        <v>5</v>
      </c>
      <c r="B195" s="55">
        <v>56</v>
      </c>
      <c r="C195" s="48" t="s">
        <v>52</v>
      </c>
      <c r="D195" s="10">
        <f t="shared" ref="D195:F195" si="27">SUM(D188:D194)</f>
        <v>0</v>
      </c>
      <c r="E195" s="15">
        <f t="shared" si="27"/>
        <v>9082</v>
      </c>
      <c r="F195" s="15">
        <f t="shared" si="27"/>
        <v>9082</v>
      </c>
      <c r="G195" s="15">
        <v>4994</v>
      </c>
    </row>
    <row r="196" spans="1:7" s="50" customFormat="1">
      <c r="A196" s="48"/>
      <c r="B196" s="55"/>
      <c r="C196" s="48"/>
      <c r="D196" s="76"/>
      <c r="E196" s="76"/>
      <c r="F196" s="76"/>
      <c r="G196" s="74"/>
    </row>
    <row r="197" spans="1:7" s="50" customFormat="1" ht="14.65" customHeight="1">
      <c r="A197" s="48"/>
      <c r="B197" s="55">
        <v>57</v>
      </c>
      <c r="C197" s="48" t="s">
        <v>53</v>
      </c>
      <c r="D197" s="76"/>
      <c r="E197" s="76"/>
      <c r="F197" s="76"/>
      <c r="G197" s="74"/>
    </row>
    <row r="198" spans="1:7" s="50" customFormat="1" ht="14.65" customHeight="1">
      <c r="A198" s="48"/>
      <c r="B198" s="55" t="s">
        <v>165</v>
      </c>
      <c r="C198" s="48" t="s">
        <v>10</v>
      </c>
      <c r="D198" s="4">
        <v>0</v>
      </c>
      <c r="E198" s="14">
        <v>11939</v>
      </c>
      <c r="F198" s="14">
        <v>11939</v>
      </c>
      <c r="G198" s="14">
        <v>1480</v>
      </c>
    </row>
    <row r="199" spans="1:7" s="50" customFormat="1" ht="14.65" customHeight="1">
      <c r="A199" s="48"/>
      <c r="B199" s="55" t="s">
        <v>166</v>
      </c>
      <c r="C199" s="48" t="s">
        <v>85</v>
      </c>
      <c r="D199" s="4">
        <v>0</v>
      </c>
      <c r="E199" s="14">
        <v>2426</v>
      </c>
      <c r="F199" s="14">
        <v>2426</v>
      </c>
      <c r="G199" s="14">
        <v>2645</v>
      </c>
    </row>
    <row r="200" spans="1:7" s="50" customFormat="1" ht="14.65" customHeight="1">
      <c r="A200" s="48"/>
      <c r="B200" s="55" t="s">
        <v>354</v>
      </c>
      <c r="C200" s="48" t="s">
        <v>138</v>
      </c>
      <c r="D200" s="4">
        <v>0</v>
      </c>
      <c r="E200" s="4">
        <v>0</v>
      </c>
      <c r="F200" s="4">
        <v>0</v>
      </c>
      <c r="G200" s="14">
        <v>74</v>
      </c>
    </row>
    <row r="201" spans="1:7" s="50" customFormat="1" ht="14.65" customHeight="1">
      <c r="A201" s="48"/>
      <c r="B201" s="55" t="s">
        <v>355</v>
      </c>
      <c r="C201" s="48" t="s">
        <v>139</v>
      </c>
      <c r="D201" s="4">
        <v>0</v>
      </c>
      <c r="E201" s="4">
        <v>0</v>
      </c>
      <c r="F201" s="4">
        <v>0</v>
      </c>
      <c r="G201" s="14">
        <v>1187</v>
      </c>
    </row>
    <row r="202" spans="1:7" s="50" customFormat="1" ht="14.65" customHeight="1">
      <c r="A202" s="48"/>
      <c r="B202" s="55" t="s">
        <v>167</v>
      </c>
      <c r="C202" s="81" t="s">
        <v>141</v>
      </c>
      <c r="D202" s="4">
        <v>0</v>
      </c>
      <c r="E202" s="14">
        <v>216</v>
      </c>
      <c r="F202" s="14">
        <v>216</v>
      </c>
      <c r="G202" s="4">
        <v>0</v>
      </c>
    </row>
    <row r="203" spans="1:7" s="50" customFormat="1" ht="14.65" customHeight="1">
      <c r="A203" s="93"/>
      <c r="B203" s="94" t="s">
        <v>168</v>
      </c>
      <c r="C203" s="93" t="s">
        <v>11</v>
      </c>
      <c r="D203" s="4">
        <v>0</v>
      </c>
      <c r="E203" s="14">
        <v>307</v>
      </c>
      <c r="F203" s="14">
        <v>307</v>
      </c>
      <c r="G203" s="4">
        <v>0</v>
      </c>
    </row>
    <row r="204" spans="1:7" ht="14.65" customHeight="1">
      <c r="A204" s="93"/>
      <c r="B204" s="94" t="s">
        <v>169</v>
      </c>
      <c r="C204" s="93" t="s">
        <v>137</v>
      </c>
      <c r="D204" s="4">
        <v>0</v>
      </c>
      <c r="E204" s="14">
        <v>372</v>
      </c>
      <c r="F204" s="14">
        <v>372</v>
      </c>
      <c r="G204" s="4">
        <v>0</v>
      </c>
    </row>
    <row r="205" spans="1:7" s="50" customFormat="1" ht="14.65" customHeight="1">
      <c r="A205" s="93" t="s">
        <v>5</v>
      </c>
      <c r="B205" s="94">
        <v>57</v>
      </c>
      <c r="C205" s="93" t="s">
        <v>53</v>
      </c>
      <c r="D205" s="12">
        <f t="shared" ref="D205:F205" si="28">SUM(D198:D204)</f>
        <v>0</v>
      </c>
      <c r="E205" s="13">
        <f t="shared" si="28"/>
        <v>15260</v>
      </c>
      <c r="F205" s="13">
        <f t="shared" si="28"/>
        <v>15260</v>
      </c>
      <c r="G205" s="13">
        <v>5386</v>
      </c>
    </row>
    <row r="206" spans="1:7" s="50" customFormat="1" ht="11.65" customHeight="1">
      <c r="A206" s="48"/>
      <c r="B206" s="55"/>
      <c r="C206" s="48"/>
      <c r="D206" s="76"/>
      <c r="E206" s="76"/>
      <c r="F206" s="76"/>
      <c r="G206" s="74"/>
    </row>
    <row r="207" spans="1:7" s="50" customFormat="1" ht="13.15" customHeight="1">
      <c r="A207" s="48"/>
      <c r="B207" s="55">
        <v>58</v>
      </c>
      <c r="C207" s="48" t="s">
        <v>54</v>
      </c>
      <c r="D207" s="76"/>
      <c r="E207" s="76"/>
      <c r="F207" s="76"/>
      <c r="G207" s="74"/>
    </row>
    <row r="208" spans="1:7" s="50" customFormat="1" ht="13.15" customHeight="1">
      <c r="A208" s="48"/>
      <c r="B208" s="55" t="s">
        <v>170</v>
      </c>
      <c r="C208" s="48" t="s">
        <v>10</v>
      </c>
      <c r="D208" s="4">
        <v>0</v>
      </c>
      <c r="E208" s="14">
        <v>8123</v>
      </c>
      <c r="F208" s="14">
        <v>8123</v>
      </c>
      <c r="G208" s="14">
        <v>727</v>
      </c>
    </row>
    <row r="209" spans="1:7" s="50" customFormat="1" ht="13.15" customHeight="1">
      <c r="A209" s="48"/>
      <c r="B209" s="55" t="s">
        <v>171</v>
      </c>
      <c r="C209" s="48" t="s">
        <v>85</v>
      </c>
      <c r="D209" s="4">
        <v>0</v>
      </c>
      <c r="E209" s="14">
        <v>2102</v>
      </c>
      <c r="F209" s="14">
        <v>2102</v>
      </c>
      <c r="G209" s="14">
        <v>1479</v>
      </c>
    </row>
    <row r="210" spans="1:7" s="50" customFormat="1" ht="14.65" customHeight="1">
      <c r="A210" s="48"/>
      <c r="B210" s="55" t="s">
        <v>356</v>
      </c>
      <c r="C210" s="48" t="s">
        <v>138</v>
      </c>
      <c r="D210" s="4">
        <v>0</v>
      </c>
      <c r="E210" s="4">
        <v>0</v>
      </c>
      <c r="F210" s="4">
        <v>0</v>
      </c>
      <c r="G210" s="14">
        <v>36</v>
      </c>
    </row>
    <row r="211" spans="1:7" s="50" customFormat="1" ht="14.65" customHeight="1">
      <c r="A211" s="48"/>
      <c r="B211" s="55" t="s">
        <v>357</v>
      </c>
      <c r="C211" s="48" t="s">
        <v>139</v>
      </c>
      <c r="D211" s="4">
        <v>0</v>
      </c>
      <c r="E211" s="4">
        <v>0</v>
      </c>
      <c r="F211" s="4">
        <v>0</v>
      </c>
      <c r="G211" s="14">
        <v>586</v>
      </c>
    </row>
    <row r="212" spans="1:7" s="50" customFormat="1" ht="13.15" customHeight="1">
      <c r="A212" s="48"/>
      <c r="B212" s="55" t="s">
        <v>172</v>
      </c>
      <c r="C212" s="81" t="s">
        <v>141</v>
      </c>
      <c r="D212" s="4">
        <v>0</v>
      </c>
      <c r="E212" s="14">
        <v>180</v>
      </c>
      <c r="F212" s="14">
        <v>180</v>
      </c>
      <c r="G212" s="4">
        <v>0</v>
      </c>
    </row>
    <row r="213" spans="1:7" s="50" customFormat="1" ht="13.15" customHeight="1">
      <c r="A213" s="48"/>
      <c r="B213" s="55" t="s">
        <v>173</v>
      </c>
      <c r="C213" s="48" t="s">
        <v>11</v>
      </c>
      <c r="D213" s="4">
        <v>0</v>
      </c>
      <c r="E213" s="14">
        <v>261</v>
      </c>
      <c r="F213" s="14">
        <v>261</v>
      </c>
      <c r="G213" s="4">
        <v>0</v>
      </c>
    </row>
    <row r="214" spans="1:7" s="50" customFormat="1" ht="13.15" customHeight="1">
      <c r="A214" s="48"/>
      <c r="B214" s="55" t="s">
        <v>174</v>
      </c>
      <c r="C214" s="48" t="s">
        <v>137</v>
      </c>
      <c r="D214" s="4">
        <v>0</v>
      </c>
      <c r="E214" s="14">
        <v>768</v>
      </c>
      <c r="F214" s="14">
        <v>768</v>
      </c>
      <c r="G214" s="4">
        <v>0</v>
      </c>
    </row>
    <row r="215" spans="1:7" s="50" customFormat="1">
      <c r="A215" s="48" t="s">
        <v>5</v>
      </c>
      <c r="B215" s="55">
        <v>58</v>
      </c>
      <c r="C215" s="48" t="s">
        <v>54</v>
      </c>
      <c r="D215" s="12">
        <f t="shared" ref="D215:F215" si="29">SUM(D208:D214)</f>
        <v>0</v>
      </c>
      <c r="E215" s="13">
        <f t="shared" si="29"/>
        <v>11434</v>
      </c>
      <c r="F215" s="13">
        <f t="shared" si="29"/>
        <v>11434</v>
      </c>
      <c r="G215" s="13">
        <v>2828</v>
      </c>
    </row>
    <row r="216" spans="1:7" s="50" customFormat="1">
      <c r="A216" s="48"/>
      <c r="B216" s="55"/>
      <c r="C216" s="48"/>
      <c r="D216" s="76"/>
      <c r="E216" s="76"/>
      <c r="F216" s="76"/>
      <c r="G216" s="74"/>
    </row>
    <row r="217" spans="1:7" s="50" customFormat="1" ht="13.15" customHeight="1">
      <c r="A217" s="48"/>
      <c r="B217" s="55">
        <v>59</v>
      </c>
      <c r="C217" s="48" t="s">
        <v>51</v>
      </c>
      <c r="D217" s="76"/>
      <c r="E217" s="76"/>
      <c r="F217" s="76"/>
      <c r="G217" s="74"/>
    </row>
    <row r="218" spans="1:7" s="50" customFormat="1" ht="13.15" customHeight="1">
      <c r="A218" s="48"/>
      <c r="B218" s="55" t="s">
        <v>175</v>
      </c>
      <c r="C218" s="48" t="s">
        <v>10</v>
      </c>
      <c r="D218" s="4">
        <v>0</v>
      </c>
      <c r="E218" s="14">
        <v>15665</v>
      </c>
      <c r="F218" s="14">
        <v>15665</v>
      </c>
      <c r="G218" s="14">
        <v>2053</v>
      </c>
    </row>
    <row r="219" spans="1:7" s="50" customFormat="1" ht="13.15" customHeight="1">
      <c r="A219" s="48"/>
      <c r="B219" s="55" t="s">
        <v>176</v>
      </c>
      <c r="C219" s="48" t="s">
        <v>85</v>
      </c>
      <c r="D219" s="4">
        <v>0</v>
      </c>
      <c r="E219" s="14">
        <v>2355</v>
      </c>
      <c r="F219" s="14">
        <v>2355</v>
      </c>
      <c r="G219" s="14">
        <v>2633</v>
      </c>
    </row>
    <row r="220" spans="1:7" s="50" customFormat="1" ht="14.65" customHeight="1">
      <c r="A220" s="48"/>
      <c r="B220" s="55" t="s">
        <v>358</v>
      </c>
      <c r="C220" s="48" t="s">
        <v>138</v>
      </c>
      <c r="D220" s="4">
        <v>0</v>
      </c>
      <c r="E220" s="4">
        <v>0</v>
      </c>
      <c r="F220" s="4">
        <v>0</v>
      </c>
      <c r="G220" s="14">
        <v>103</v>
      </c>
    </row>
    <row r="221" spans="1:7" s="50" customFormat="1" ht="14.65" customHeight="1">
      <c r="A221" s="48"/>
      <c r="B221" s="55" t="s">
        <v>359</v>
      </c>
      <c r="C221" s="48" t="s">
        <v>139</v>
      </c>
      <c r="D221" s="4">
        <v>0</v>
      </c>
      <c r="E221" s="4">
        <v>0</v>
      </c>
      <c r="F221" s="4">
        <v>0</v>
      </c>
      <c r="G221" s="14">
        <v>1676</v>
      </c>
    </row>
    <row r="222" spans="1:7" s="50" customFormat="1" ht="13.15" customHeight="1">
      <c r="A222" s="48"/>
      <c r="B222" s="55" t="s">
        <v>177</v>
      </c>
      <c r="C222" s="81" t="s">
        <v>141</v>
      </c>
      <c r="D222" s="4">
        <v>0</v>
      </c>
      <c r="E222" s="14">
        <v>252</v>
      </c>
      <c r="F222" s="14">
        <v>252</v>
      </c>
      <c r="G222" s="4">
        <v>0</v>
      </c>
    </row>
    <row r="223" spans="1:7" s="50" customFormat="1" ht="13.15" customHeight="1">
      <c r="A223" s="48"/>
      <c r="B223" s="55" t="s">
        <v>178</v>
      </c>
      <c r="C223" s="48" t="s">
        <v>11</v>
      </c>
      <c r="D223" s="4">
        <v>0</v>
      </c>
      <c r="E223" s="14">
        <v>320</v>
      </c>
      <c r="F223" s="14">
        <v>320</v>
      </c>
      <c r="G223" s="4">
        <v>0</v>
      </c>
    </row>
    <row r="224" spans="1:7" s="50" customFormat="1" ht="13.15" customHeight="1">
      <c r="A224" s="48"/>
      <c r="B224" s="55" t="s">
        <v>179</v>
      </c>
      <c r="C224" s="48" t="s">
        <v>137</v>
      </c>
      <c r="D224" s="10">
        <v>0</v>
      </c>
      <c r="E224" s="15">
        <v>612</v>
      </c>
      <c r="F224" s="15">
        <v>612</v>
      </c>
      <c r="G224" s="10">
        <v>0</v>
      </c>
    </row>
    <row r="225" spans="1:7" s="50" customFormat="1">
      <c r="A225" s="48" t="s">
        <v>5</v>
      </c>
      <c r="B225" s="55">
        <v>59</v>
      </c>
      <c r="C225" s="48" t="s">
        <v>51</v>
      </c>
      <c r="D225" s="10">
        <f t="shared" ref="D225:F225" si="30">SUM(D218:D224)</f>
        <v>0</v>
      </c>
      <c r="E225" s="15">
        <f t="shared" si="30"/>
        <v>19204</v>
      </c>
      <c r="F225" s="15">
        <f t="shared" si="30"/>
        <v>19204</v>
      </c>
      <c r="G225" s="15">
        <v>6465</v>
      </c>
    </row>
    <row r="226" spans="1:7" s="50" customFormat="1">
      <c r="A226" s="48"/>
      <c r="B226" s="55"/>
      <c r="C226" s="48"/>
      <c r="D226" s="76"/>
      <c r="E226" s="76"/>
      <c r="F226" s="76"/>
      <c r="G226" s="74"/>
    </row>
    <row r="227" spans="1:7" s="50" customFormat="1">
      <c r="A227" s="48"/>
      <c r="B227" s="55">
        <v>65</v>
      </c>
      <c r="C227" s="48" t="s">
        <v>66</v>
      </c>
      <c r="D227" s="76"/>
      <c r="E227" s="76"/>
      <c r="F227" s="76"/>
      <c r="G227" s="74"/>
    </row>
    <row r="228" spans="1:7" s="50" customFormat="1">
      <c r="A228" s="48"/>
      <c r="B228" s="55" t="s">
        <v>180</v>
      </c>
      <c r="C228" s="48" t="s">
        <v>10</v>
      </c>
      <c r="D228" s="4">
        <v>0</v>
      </c>
      <c r="E228" s="14">
        <v>11694</v>
      </c>
      <c r="F228" s="14">
        <v>11694</v>
      </c>
      <c r="G228" s="14">
        <v>1337</v>
      </c>
    </row>
    <row r="229" spans="1:7" s="50" customFormat="1">
      <c r="A229" s="48"/>
      <c r="B229" s="55" t="s">
        <v>181</v>
      </c>
      <c r="C229" s="48" t="s">
        <v>85</v>
      </c>
      <c r="D229" s="4">
        <v>0</v>
      </c>
      <c r="E229" s="14">
        <v>3649</v>
      </c>
      <c r="F229" s="14">
        <v>3649</v>
      </c>
      <c r="G229" s="14">
        <v>3171</v>
      </c>
    </row>
    <row r="230" spans="1:7" s="50" customFormat="1" ht="14.65" customHeight="1">
      <c r="A230" s="48"/>
      <c r="B230" s="55" t="s">
        <v>360</v>
      </c>
      <c r="C230" s="48" t="s">
        <v>138</v>
      </c>
      <c r="D230" s="4">
        <v>0</v>
      </c>
      <c r="E230" s="4">
        <v>0</v>
      </c>
      <c r="F230" s="4">
        <v>0</v>
      </c>
      <c r="G230" s="14">
        <v>67</v>
      </c>
    </row>
    <row r="231" spans="1:7" s="50" customFormat="1" ht="14.65" customHeight="1">
      <c r="A231" s="48"/>
      <c r="B231" s="55" t="s">
        <v>361</v>
      </c>
      <c r="C231" s="48" t="s">
        <v>139</v>
      </c>
      <c r="D231" s="4">
        <v>0</v>
      </c>
      <c r="E231" s="4">
        <v>0</v>
      </c>
      <c r="F231" s="4">
        <v>0</v>
      </c>
      <c r="G231" s="14">
        <v>1068</v>
      </c>
    </row>
    <row r="232" spans="1:7" s="50" customFormat="1">
      <c r="A232" s="48"/>
      <c r="B232" s="55" t="s">
        <v>182</v>
      </c>
      <c r="C232" s="81" t="s">
        <v>141</v>
      </c>
      <c r="D232" s="4">
        <v>0</v>
      </c>
      <c r="E232" s="14">
        <v>216</v>
      </c>
      <c r="F232" s="14">
        <v>216</v>
      </c>
      <c r="G232" s="4">
        <v>0</v>
      </c>
    </row>
    <row r="233" spans="1:7" s="50" customFormat="1">
      <c r="A233" s="48"/>
      <c r="B233" s="55" t="s">
        <v>183</v>
      </c>
      <c r="C233" s="48" t="s">
        <v>11</v>
      </c>
      <c r="D233" s="4">
        <v>0</v>
      </c>
      <c r="E233" s="14">
        <v>292</v>
      </c>
      <c r="F233" s="14">
        <v>292</v>
      </c>
      <c r="G233" s="4">
        <v>0</v>
      </c>
    </row>
    <row r="234" spans="1:7" s="50" customFormat="1">
      <c r="A234" s="48"/>
      <c r="B234" s="55" t="s">
        <v>184</v>
      </c>
      <c r="C234" s="48" t="s">
        <v>137</v>
      </c>
      <c r="D234" s="4">
        <v>0</v>
      </c>
      <c r="E234" s="14">
        <v>240</v>
      </c>
      <c r="F234" s="14">
        <v>240</v>
      </c>
      <c r="G234" s="4">
        <v>0</v>
      </c>
    </row>
    <row r="235" spans="1:7" s="50" customFormat="1">
      <c r="A235" s="48" t="s">
        <v>5</v>
      </c>
      <c r="B235" s="55">
        <v>65</v>
      </c>
      <c r="C235" s="48" t="s">
        <v>66</v>
      </c>
      <c r="D235" s="12">
        <f t="shared" ref="D235:F235" si="31">SUM(D228:D234)</f>
        <v>0</v>
      </c>
      <c r="E235" s="13">
        <f t="shared" si="31"/>
        <v>16091</v>
      </c>
      <c r="F235" s="13">
        <f t="shared" si="31"/>
        <v>16091</v>
      </c>
      <c r="G235" s="13">
        <v>5643</v>
      </c>
    </row>
    <row r="236" spans="1:7" s="50" customFormat="1" ht="10.9" customHeight="1">
      <c r="A236" s="48"/>
      <c r="B236" s="55"/>
      <c r="C236" s="48"/>
      <c r="D236" s="76"/>
      <c r="E236" s="76"/>
      <c r="F236" s="76"/>
      <c r="G236" s="74"/>
    </row>
    <row r="237" spans="1:7" s="50" customFormat="1">
      <c r="A237" s="48"/>
      <c r="B237" s="55">
        <v>66</v>
      </c>
      <c r="C237" s="48" t="s">
        <v>67</v>
      </c>
      <c r="D237" s="76"/>
      <c r="E237" s="76"/>
      <c r="F237" s="76"/>
      <c r="G237" s="74"/>
    </row>
    <row r="238" spans="1:7" s="50" customFormat="1">
      <c r="A238" s="86"/>
      <c r="B238" s="91" t="s">
        <v>200</v>
      </c>
      <c r="C238" s="86" t="s">
        <v>10</v>
      </c>
      <c r="D238" s="10">
        <v>0</v>
      </c>
      <c r="E238" s="15">
        <v>6348</v>
      </c>
      <c r="F238" s="15">
        <v>6348</v>
      </c>
      <c r="G238" s="15">
        <v>1099</v>
      </c>
    </row>
    <row r="239" spans="1:7" s="50" customFormat="1">
      <c r="A239" s="48"/>
      <c r="B239" s="55" t="s">
        <v>201</v>
      </c>
      <c r="C239" s="48" t="s">
        <v>85</v>
      </c>
      <c r="D239" s="4">
        <v>0</v>
      </c>
      <c r="E239" s="14">
        <v>2681</v>
      </c>
      <c r="F239" s="14">
        <v>2681</v>
      </c>
      <c r="G239" s="14">
        <v>2900</v>
      </c>
    </row>
    <row r="240" spans="1:7" s="50" customFormat="1" ht="14.65" customHeight="1">
      <c r="A240" s="48"/>
      <c r="B240" s="55" t="s">
        <v>362</v>
      </c>
      <c r="C240" s="48" t="s">
        <v>138</v>
      </c>
      <c r="D240" s="4">
        <v>0</v>
      </c>
      <c r="E240" s="4">
        <v>0</v>
      </c>
      <c r="F240" s="4">
        <v>0</v>
      </c>
      <c r="G240" s="14">
        <v>55</v>
      </c>
    </row>
    <row r="241" spans="1:7" s="50" customFormat="1" ht="14.65" customHeight="1">
      <c r="A241" s="48"/>
      <c r="B241" s="55" t="s">
        <v>363</v>
      </c>
      <c r="C241" s="48" t="s">
        <v>139</v>
      </c>
      <c r="D241" s="4">
        <v>0</v>
      </c>
      <c r="E241" s="4">
        <v>0</v>
      </c>
      <c r="F241" s="4">
        <v>0</v>
      </c>
      <c r="G241" s="14">
        <v>868</v>
      </c>
    </row>
    <row r="242" spans="1:7" s="50" customFormat="1">
      <c r="A242" s="48"/>
      <c r="B242" s="55" t="s">
        <v>202</v>
      </c>
      <c r="C242" s="81" t="s">
        <v>141</v>
      </c>
      <c r="D242" s="4">
        <v>0</v>
      </c>
      <c r="E242" s="14">
        <v>180</v>
      </c>
      <c r="F242" s="14">
        <v>180</v>
      </c>
      <c r="G242" s="4">
        <v>0</v>
      </c>
    </row>
    <row r="243" spans="1:7" s="50" customFormat="1">
      <c r="A243" s="48"/>
      <c r="B243" s="55" t="s">
        <v>203</v>
      </c>
      <c r="C243" s="48" t="s">
        <v>11</v>
      </c>
      <c r="D243" s="4">
        <v>0</v>
      </c>
      <c r="E243" s="14">
        <v>247</v>
      </c>
      <c r="F243" s="14">
        <v>247</v>
      </c>
      <c r="G243" s="4">
        <v>0</v>
      </c>
    </row>
    <row r="244" spans="1:7" s="50" customFormat="1">
      <c r="A244" s="48" t="s">
        <v>5</v>
      </c>
      <c r="B244" s="55">
        <v>66</v>
      </c>
      <c r="C244" s="48" t="s">
        <v>67</v>
      </c>
      <c r="D244" s="12">
        <f t="shared" ref="D244:F244" si="32">SUM(D238:D243)</f>
        <v>0</v>
      </c>
      <c r="E244" s="13">
        <f t="shared" si="32"/>
        <v>9456</v>
      </c>
      <c r="F244" s="13">
        <f t="shared" si="32"/>
        <v>9456</v>
      </c>
      <c r="G244" s="13">
        <v>4922</v>
      </c>
    </row>
    <row r="245" spans="1:7" s="50" customFormat="1" ht="11.65" customHeight="1">
      <c r="A245" s="48"/>
      <c r="B245" s="55"/>
      <c r="C245" s="48"/>
      <c r="D245" s="76"/>
      <c r="E245" s="76"/>
      <c r="F245" s="76"/>
      <c r="G245" s="74"/>
    </row>
    <row r="246" spans="1:7" s="50" customFormat="1" ht="13.15" customHeight="1">
      <c r="A246" s="48"/>
      <c r="B246" s="55">
        <v>67</v>
      </c>
      <c r="C246" s="48" t="s">
        <v>24</v>
      </c>
      <c r="D246" s="76"/>
      <c r="E246" s="76"/>
      <c r="F246" s="76"/>
      <c r="G246" s="74"/>
    </row>
    <row r="247" spans="1:7" s="50" customFormat="1" ht="13.15" customHeight="1">
      <c r="A247" s="48"/>
      <c r="B247" s="85" t="s">
        <v>204</v>
      </c>
      <c r="C247" s="48" t="s">
        <v>10</v>
      </c>
      <c r="D247" s="3">
        <v>0</v>
      </c>
      <c r="E247" s="7">
        <v>2775</v>
      </c>
      <c r="F247" s="7">
        <v>2775</v>
      </c>
      <c r="G247" s="7">
        <v>1636</v>
      </c>
    </row>
    <row r="248" spans="1:7" s="50" customFormat="1" ht="13.15" customHeight="1">
      <c r="A248" s="48"/>
      <c r="B248" s="85" t="s">
        <v>205</v>
      </c>
      <c r="C248" s="48" t="s">
        <v>85</v>
      </c>
      <c r="D248" s="3">
        <v>0</v>
      </c>
      <c r="E248" s="7">
        <v>2648</v>
      </c>
      <c r="F248" s="7">
        <v>2648</v>
      </c>
      <c r="G248" s="7">
        <v>2411</v>
      </c>
    </row>
    <row r="249" spans="1:7" s="50" customFormat="1" ht="14.65" customHeight="1">
      <c r="A249" s="48"/>
      <c r="B249" s="55" t="s">
        <v>364</v>
      </c>
      <c r="C249" s="48" t="s">
        <v>138</v>
      </c>
      <c r="D249" s="4">
        <v>0</v>
      </c>
      <c r="E249" s="4">
        <v>0</v>
      </c>
      <c r="F249" s="4">
        <v>0</v>
      </c>
      <c r="G249" s="14">
        <v>82</v>
      </c>
    </row>
    <row r="250" spans="1:7" s="50" customFormat="1" ht="14.65" customHeight="1">
      <c r="A250" s="48"/>
      <c r="B250" s="55" t="s">
        <v>365</v>
      </c>
      <c r="C250" s="48" t="s">
        <v>139</v>
      </c>
      <c r="D250" s="4">
        <v>0</v>
      </c>
      <c r="E250" s="4">
        <v>0</v>
      </c>
      <c r="F250" s="4">
        <v>0</v>
      </c>
      <c r="G250" s="14">
        <v>1304</v>
      </c>
    </row>
    <row r="251" spans="1:7" s="50" customFormat="1" ht="13.15" customHeight="1">
      <c r="A251" s="48"/>
      <c r="B251" s="85" t="s">
        <v>206</v>
      </c>
      <c r="C251" s="48" t="s">
        <v>141</v>
      </c>
      <c r="D251" s="3">
        <v>0</v>
      </c>
      <c r="E251" s="7">
        <v>10</v>
      </c>
      <c r="F251" s="7">
        <v>10</v>
      </c>
      <c r="G251" s="3">
        <v>0</v>
      </c>
    </row>
    <row r="252" spans="1:7" s="50" customFormat="1" ht="13.15" customHeight="1">
      <c r="A252" s="48"/>
      <c r="B252" s="85" t="s">
        <v>207</v>
      </c>
      <c r="C252" s="48" t="s">
        <v>11</v>
      </c>
      <c r="D252" s="3">
        <v>0</v>
      </c>
      <c r="E252" s="7">
        <v>21516</v>
      </c>
      <c r="F252" s="7">
        <v>21516</v>
      </c>
      <c r="G252" s="3">
        <v>0</v>
      </c>
    </row>
    <row r="253" spans="1:7" s="50" customFormat="1" ht="13.15" customHeight="1">
      <c r="A253" s="48"/>
      <c r="B253" s="85" t="s">
        <v>208</v>
      </c>
      <c r="C253" s="48" t="s">
        <v>136</v>
      </c>
      <c r="D253" s="20">
        <v>0</v>
      </c>
      <c r="E253" s="21">
        <v>35042</v>
      </c>
      <c r="F253" s="21">
        <v>35042</v>
      </c>
      <c r="G253" s="21">
        <v>234824</v>
      </c>
    </row>
    <row r="254" spans="1:7" s="50" customFormat="1" ht="13.15" customHeight="1">
      <c r="A254" s="48" t="s">
        <v>5</v>
      </c>
      <c r="B254" s="55">
        <v>67</v>
      </c>
      <c r="C254" s="48" t="s">
        <v>24</v>
      </c>
      <c r="D254" s="12">
        <f t="shared" ref="D254:F254" si="33">SUM(D247:D253)</f>
        <v>0</v>
      </c>
      <c r="E254" s="13">
        <f t="shared" si="33"/>
        <v>61991</v>
      </c>
      <c r="F254" s="13">
        <f t="shared" si="33"/>
        <v>61991</v>
      </c>
      <c r="G254" s="13">
        <v>240257</v>
      </c>
    </row>
    <row r="255" spans="1:7" s="50" customFormat="1" ht="11.65" customHeight="1">
      <c r="A255" s="48"/>
      <c r="B255" s="85"/>
      <c r="C255" s="48"/>
      <c r="D255" s="76"/>
      <c r="E255" s="76"/>
      <c r="F255" s="76"/>
      <c r="G255" s="74"/>
    </row>
    <row r="256" spans="1:7" s="50" customFormat="1">
      <c r="A256" s="48"/>
      <c r="B256" s="55">
        <v>68</v>
      </c>
      <c r="C256" s="48" t="s">
        <v>25</v>
      </c>
      <c r="D256" s="76"/>
      <c r="E256" s="76"/>
      <c r="F256" s="76"/>
      <c r="G256" s="74"/>
    </row>
    <row r="257" spans="1:7" s="50" customFormat="1">
      <c r="A257" s="48"/>
      <c r="B257" s="55" t="s">
        <v>323</v>
      </c>
      <c r="C257" s="48" t="s">
        <v>136</v>
      </c>
      <c r="D257" s="9">
        <v>0</v>
      </c>
      <c r="E257" s="19">
        <v>1060</v>
      </c>
      <c r="F257" s="19">
        <v>1060</v>
      </c>
      <c r="G257" s="21">
        <v>1</v>
      </c>
    </row>
    <row r="258" spans="1:7" s="50" customFormat="1">
      <c r="A258" s="48" t="s">
        <v>5</v>
      </c>
      <c r="B258" s="55">
        <v>68</v>
      </c>
      <c r="C258" s="48" t="s">
        <v>25</v>
      </c>
      <c r="D258" s="12">
        <f t="shared" ref="D258:F258" si="34">SUM(D256:D257)</f>
        <v>0</v>
      </c>
      <c r="E258" s="13">
        <f t="shared" si="34"/>
        <v>1060</v>
      </c>
      <c r="F258" s="13">
        <f t="shared" si="34"/>
        <v>1060</v>
      </c>
      <c r="G258" s="13">
        <v>1</v>
      </c>
    </row>
    <row r="259" spans="1:7" s="50" customFormat="1">
      <c r="A259" s="48"/>
      <c r="B259" s="55"/>
      <c r="C259" s="48"/>
      <c r="D259" s="23"/>
      <c r="E259" s="23"/>
      <c r="F259" s="23"/>
      <c r="G259" s="22"/>
    </row>
    <row r="260" spans="1:7" s="50" customFormat="1" ht="25.5">
      <c r="A260" s="48"/>
      <c r="B260" s="55">
        <v>69</v>
      </c>
      <c r="C260" s="48" t="s">
        <v>401</v>
      </c>
      <c r="D260" s="97"/>
      <c r="E260" s="97"/>
      <c r="F260" s="97"/>
      <c r="G260" s="98"/>
    </row>
    <row r="261" spans="1:7" s="50" customFormat="1">
      <c r="A261" s="48"/>
      <c r="B261" s="55" t="s">
        <v>384</v>
      </c>
      <c r="C261" s="48" t="s">
        <v>136</v>
      </c>
      <c r="D261" s="9">
        <v>0</v>
      </c>
      <c r="E261" s="9">
        <v>0</v>
      </c>
      <c r="F261" s="9">
        <v>0</v>
      </c>
      <c r="G261" s="21">
        <v>106380</v>
      </c>
    </row>
    <row r="262" spans="1:7" s="50" customFormat="1" ht="25.5">
      <c r="A262" s="48" t="s">
        <v>5</v>
      </c>
      <c r="B262" s="55">
        <v>69</v>
      </c>
      <c r="C262" s="48" t="s">
        <v>402</v>
      </c>
      <c r="D262" s="12">
        <f t="shared" ref="D262:F262" si="35">SUM(D260:D261)</f>
        <v>0</v>
      </c>
      <c r="E262" s="12">
        <f t="shared" si="35"/>
        <v>0</v>
      </c>
      <c r="F262" s="12">
        <f t="shared" si="35"/>
        <v>0</v>
      </c>
      <c r="G262" s="13">
        <v>106380</v>
      </c>
    </row>
    <row r="263" spans="1:7" s="50" customFormat="1">
      <c r="A263" s="48"/>
      <c r="B263" s="55"/>
      <c r="C263" s="48"/>
      <c r="D263" s="23"/>
      <c r="E263" s="23"/>
      <c r="F263" s="23"/>
      <c r="G263" s="22"/>
    </row>
    <row r="264" spans="1:7" s="50" customFormat="1" ht="25.5">
      <c r="A264" s="48"/>
      <c r="B264" s="55">
        <v>70</v>
      </c>
      <c r="C264" s="48" t="s">
        <v>403</v>
      </c>
      <c r="D264" s="97"/>
      <c r="E264" s="97"/>
      <c r="F264" s="97"/>
      <c r="G264" s="98"/>
    </row>
    <row r="265" spans="1:7" s="50" customFormat="1">
      <c r="A265" s="48"/>
      <c r="B265" s="55" t="s">
        <v>385</v>
      </c>
      <c r="C265" s="48" t="s">
        <v>136</v>
      </c>
      <c r="D265" s="9">
        <v>0</v>
      </c>
      <c r="E265" s="9">
        <v>0</v>
      </c>
      <c r="F265" s="9">
        <v>0</v>
      </c>
      <c r="G265" s="21">
        <v>181788</v>
      </c>
    </row>
    <row r="266" spans="1:7" s="50" customFormat="1" ht="25.5">
      <c r="A266" s="48" t="s">
        <v>5</v>
      </c>
      <c r="B266" s="55">
        <v>70</v>
      </c>
      <c r="C266" s="48" t="s">
        <v>403</v>
      </c>
      <c r="D266" s="12">
        <f t="shared" ref="D266:F266" si="36">SUM(D264:D265)</f>
        <v>0</v>
      </c>
      <c r="E266" s="12">
        <f t="shared" si="36"/>
        <v>0</v>
      </c>
      <c r="F266" s="12">
        <f t="shared" si="36"/>
        <v>0</v>
      </c>
      <c r="G266" s="13">
        <v>181788</v>
      </c>
    </row>
    <row r="267" spans="1:7" s="50" customFormat="1">
      <c r="A267" s="48" t="s">
        <v>5</v>
      </c>
      <c r="B267" s="55">
        <v>60</v>
      </c>
      <c r="C267" s="48" t="s">
        <v>122</v>
      </c>
      <c r="D267" s="10">
        <f>D125+D136+D145+D155+D165+D175+D185+D195+D205+D215+D225+D235+D244+D254+D258+D262+D266</f>
        <v>0</v>
      </c>
      <c r="E267" s="15">
        <f>E125+E136+E145+E155+E165+E175+E185+E195+E205+E215+E225+E235+E244+E254+E258+E262+E266</f>
        <v>254621</v>
      </c>
      <c r="F267" s="15">
        <f t="shared" ref="F267" si="37">F125+F136+F145+F155+F165+F175+F185+F195+F205+F215+F225+F235+F244+F254+F258+F262+F266</f>
        <v>254621</v>
      </c>
      <c r="G267" s="15">
        <v>604070</v>
      </c>
    </row>
    <row r="268" spans="1:7" s="50" customFormat="1" ht="12.6" customHeight="1">
      <c r="A268" s="48"/>
      <c r="B268" s="55"/>
      <c r="C268" s="48"/>
      <c r="D268" s="76"/>
      <c r="E268" s="76"/>
      <c r="F268" s="76"/>
      <c r="G268" s="74"/>
    </row>
    <row r="269" spans="1:7" s="50" customFormat="1" ht="12.6" customHeight="1">
      <c r="A269" s="48"/>
      <c r="B269" s="55">
        <v>61</v>
      </c>
      <c r="C269" s="48" t="s">
        <v>124</v>
      </c>
      <c r="D269" s="76"/>
      <c r="E269" s="76"/>
      <c r="F269" s="76"/>
      <c r="G269" s="74"/>
    </row>
    <row r="270" spans="1:7" s="50" customFormat="1" ht="13.15" customHeight="1">
      <c r="A270" s="48"/>
      <c r="B270" s="99">
        <v>72</v>
      </c>
      <c r="C270" s="80" t="s">
        <v>81</v>
      </c>
      <c r="D270" s="76"/>
      <c r="E270" s="76"/>
      <c r="F270" s="76"/>
      <c r="G270" s="74"/>
    </row>
    <row r="271" spans="1:7" s="50" customFormat="1" ht="25.5" customHeight="1">
      <c r="A271" s="48"/>
      <c r="B271" s="100" t="s">
        <v>187</v>
      </c>
      <c r="C271" s="80" t="s">
        <v>92</v>
      </c>
      <c r="D271" s="4">
        <v>0</v>
      </c>
      <c r="E271" s="14">
        <v>2856</v>
      </c>
      <c r="F271" s="14">
        <v>2856</v>
      </c>
      <c r="G271" s="14">
        <v>6113</v>
      </c>
    </row>
    <row r="272" spans="1:7" s="50" customFormat="1" ht="29.25" customHeight="1">
      <c r="A272" s="93"/>
      <c r="B272" s="133" t="s">
        <v>188</v>
      </c>
      <c r="C272" s="134" t="s">
        <v>83</v>
      </c>
      <c r="D272" s="4">
        <v>0</v>
      </c>
      <c r="E272" s="14">
        <v>317</v>
      </c>
      <c r="F272" s="14">
        <v>317</v>
      </c>
      <c r="G272" s="14">
        <v>400</v>
      </c>
    </row>
    <row r="273" spans="1:7" ht="13.9" customHeight="1">
      <c r="A273" s="93" t="s">
        <v>5</v>
      </c>
      <c r="B273" s="135">
        <v>72</v>
      </c>
      <c r="C273" s="136" t="s">
        <v>81</v>
      </c>
      <c r="D273" s="12">
        <f t="shared" ref="D273:F273" si="38">SUM(D271:D272)</f>
        <v>0</v>
      </c>
      <c r="E273" s="13">
        <f>SUM(E271:E272)</f>
        <v>3173</v>
      </c>
      <c r="F273" s="13">
        <f t="shared" si="38"/>
        <v>3173</v>
      </c>
      <c r="G273" s="13">
        <v>6513</v>
      </c>
    </row>
    <row r="274" spans="1:7" ht="13.9" customHeight="1">
      <c r="A274" s="93" t="s">
        <v>5</v>
      </c>
      <c r="B274" s="94">
        <v>61</v>
      </c>
      <c r="C274" s="93" t="s">
        <v>124</v>
      </c>
      <c r="D274" s="10">
        <f t="shared" ref="D274:F274" si="39">D273</f>
        <v>0</v>
      </c>
      <c r="E274" s="15">
        <f t="shared" si="39"/>
        <v>3173</v>
      </c>
      <c r="F274" s="15">
        <f t="shared" si="39"/>
        <v>3173</v>
      </c>
      <c r="G274" s="84">
        <v>6513</v>
      </c>
    </row>
    <row r="275" spans="1:7" ht="12.6" customHeight="1">
      <c r="A275" s="93"/>
      <c r="B275" s="94"/>
      <c r="C275" s="93"/>
      <c r="D275" s="76"/>
      <c r="E275" s="76"/>
      <c r="F275" s="76"/>
      <c r="G275" s="74"/>
    </row>
    <row r="276" spans="1:7" ht="14.1" customHeight="1">
      <c r="A276" s="93"/>
      <c r="B276" s="94">
        <v>65</v>
      </c>
      <c r="C276" s="93" t="s">
        <v>26</v>
      </c>
      <c r="D276" s="76"/>
      <c r="E276" s="76"/>
      <c r="F276" s="76"/>
      <c r="G276" s="74"/>
    </row>
    <row r="277" spans="1:7">
      <c r="B277" s="55">
        <v>60</v>
      </c>
      <c r="C277" s="50" t="s">
        <v>122</v>
      </c>
      <c r="D277" s="14"/>
      <c r="E277" s="14"/>
      <c r="F277" s="74"/>
      <c r="G277" s="7"/>
    </row>
    <row r="278" spans="1:7" ht="15" customHeight="1">
      <c r="B278" s="85" t="s">
        <v>189</v>
      </c>
      <c r="C278" s="81" t="s">
        <v>95</v>
      </c>
      <c r="D278" s="4">
        <v>0</v>
      </c>
      <c r="E278" s="14">
        <v>42489</v>
      </c>
      <c r="F278" s="14">
        <v>42489</v>
      </c>
      <c r="G278" s="7">
        <v>14108</v>
      </c>
    </row>
    <row r="279" spans="1:7" ht="15" customHeight="1">
      <c r="B279" s="85" t="s">
        <v>190</v>
      </c>
      <c r="C279" s="81" t="s">
        <v>104</v>
      </c>
      <c r="D279" s="4">
        <v>0</v>
      </c>
      <c r="E279" s="14">
        <v>4721</v>
      </c>
      <c r="F279" s="14">
        <v>4721</v>
      </c>
      <c r="G279" s="7">
        <v>2200</v>
      </c>
    </row>
    <row r="280" spans="1:7">
      <c r="A280" s="86" t="s">
        <v>5</v>
      </c>
      <c r="B280" s="91">
        <v>60</v>
      </c>
      <c r="C280" s="88" t="s">
        <v>122</v>
      </c>
      <c r="D280" s="12">
        <f t="shared" ref="D280:F280" si="40">SUM(D278:D279)</f>
        <v>0</v>
      </c>
      <c r="E280" s="13">
        <f>SUM(E278:E279)</f>
        <v>47210</v>
      </c>
      <c r="F280" s="13">
        <f t="shared" si="40"/>
        <v>47210</v>
      </c>
      <c r="G280" s="13">
        <v>16308</v>
      </c>
    </row>
    <row r="281" spans="1:7">
      <c r="D281" s="22"/>
      <c r="E281" s="22"/>
      <c r="F281" s="22"/>
      <c r="G281" s="16"/>
    </row>
    <row r="282" spans="1:7" ht="25.5">
      <c r="B282" s="55">
        <v>61</v>
      </c>
      <c r="C282" s="103" t="s">
        <v>185</v>
      </c>
      <c r="D282" s="14"/>
      <c r="E282" s="14"/>
      <c r="F282" s="14"/>
      <c r="G282" s="7"/>
    </row>
    <row r="283" spans="1:7">
      <c r="B283" s="55" t="s">
        <v>191</v>
      </c>
      <c r="C283" s="50" t="s">
        <v>146</v>
      </c>
      <c r="D283" s="4">
        <v>0</v>
      </c>
      <c r="E283" s="14">
        <v>1400</v>
      </c>
      <c r="F283" s="14">
        <v>1400</v>
      </c>
      <c r="G283" s="7">
        <v>400</v>
      </c>
    </row>
    <row r="284" spans="1:7">
      <c r="B284" s="55" t="s">
        <v>192</v>
      </c>
      <c r="C284" s="50" t="s">
        <v>186</v>
      </c>
      <c r="D284" s="4">
        <v>0</v>
      </c>
      <c r="E284" s="14">
        <v>1072</v>
      </c>
      <c r="F284" s="14">
        <v>1072</v>
      </c>
      <c r="G284" s="7">
        <v>1122</v>
      </c>
    </row>
    <row r="285" spans="1:7" ht="25.5">
      <c r="A285" s="48" t="s">
        <v>5</v>
      </c>
      <c r="B285" s="55">
        <v>61</v>
      </c>
      <c r="C285" s="103" t="s">
        <v>185</v>
      </c>
      <c r="D285" s="12">
        <f t="shared" ref="D285:F285" si="41">SUM(D283:D284)</f>
        <v>0</v>
      </c>
      <c r="E285" s="13">
        <f t="shared" si="41"/>
        <v>2472</v>
      </c>
      <c r="F285" s="13">
        <f t="shared" si="41"/>
        <v>2472</v>
      </c>
      <c r="G285" s="13">
        <v>1522</v>
      </c>
    </row>
    <row r="286" spans="1:7" ht="14.1" customHeight="1">
      <c r="A286" s="48" t="s">
        <v>5</v>
      </c>
      <c r="B286" s="55">
        <v>65</v>
      </c>
      <c r="C286" s="48" t="s">
        <v>26</v>
      </c>
      <c r="D286" s="10">
        <f>D280+D285</f>
        <v>0</v>
      </c>
      <c r="E286" s="131">
        <f>E280+E285</f>
        <v>49682</v>
      </c>
      <c r="F286" s="131">
        <f t="shared" ref="F286" si="42">F280+F285</f>
        <v>49682</v>
      </c>
      <c r="G286" s="92">
        <v>17830</v>
      </c>
    </row>
    <row r="287" spans="1:7">
      <c r="C287" s="48"/>
      <c r="D287" s="76"/>
      <c r="E287" s="76"/>
      <c r="F287" s="76"/>
      <c r="G287" s="74"/>
    </row>
    <row r="288" spans="1:7" ht="15" customHeight="1">
      <c r="B288" s="55">
        <v>66</v>
      </c>
      <c r="C288" s="48" t="s">
        <v>193</v>
      </c>
      <c r="D288" s="76"/>
      <c r="E288" s="76"/>
      <c r="F288" s="76"/>
      <c r="G288" s="74"/>
    </row>
    <row r="289" spans="1:7" ht="14.1" customHeight="1">
      <c r="B289" s="55">
        <v>63</v>
      </c>
      <c r="C289" s="48" t="s">
        <v>65</v>
      </c>
      <c r="D289" s="76"/>
      <c r="E289" s="76"/>
      <c r="F289" s="76"/>
      <c r="G289" s="74"/>
    </row>
    <row r="290" spans="1:7" ht="14.1" customHeight="1">
      <c r="B290" s="55" t="s">
        <v>198</v>
      </c>
      <c r="C290" s="48" t="s">
        <v>199</v>
      </c>
      <c r="D290" s="9">
        <v>0</v>
      </c>
      <c r="E290" s="19">
        <v>1</v>
      </c>
      <c r="F290" s="19">
        <v>1</v>
      </c>
      <c r="G290" s="3">
        <v>0</v>
      </c>
    </row>
    <row r="291" spans="1:7" ht="14.1" customHeight="1">
      <c r="B291" s="85" t="s">
        <v>194</v>
      </c>
      <c r="C291" s="48" t="s">
        <v>136</v>
      </c>
      <c r="D291" s="10">
        <v>0</v>
      </c>
      <c r="E291" s="15">
        <v>22499</v>
      </c>
      <c r="F291" s="15">
        <v>22499</v>
      </c>
      <c r="G291" s="15">
        <v>25000</v>
      </c>
    </row>
    <row r="292" spans="1:7" ht="14.1" customHeight="1">
      <c r="A292" s="48" t="s">
        <v>5</v>
      </c>
      <c r="B292" s="55">
        <v>63</v>
      </c>
      <c r="C292" s="48" t="s">
        <v>69</v>
      </c>
      <c r="D292" s="12">
        <f t="shared" ref="D292:F292" si="43">SUM(D290:D291)</f>
        <v>0</v>
      </c>
      <c r="E292" s="13">
        <f t="shared" si="43"/>
        <v>22500</v>
      </c>
      <c r="F292" s="13">
        <f t="shared" si="43"/>
        <v>22500</v>
      </c>
      <c r="G292" s="13">
        <v>25000</v>
      </c>
    </row>
    <row r="293" spans="1:7" ht="14.1" customHeight="1">
      <c r="A293" s="48" t="s">
        <v>5</v>
      </c>
      <c r="B293" s="55">
        <v>66</v>
      </c>
      <c r="C293" s="48" t="s">
        <v>193</v>
      </c>
      <c r="D293" s="10">
        <f t="shared" ref="D293:F293" si="44">D292</f>
        <v>0</v>
      </c>
      <c r="E293" s="15">
        <f t="shared" si="44"/>
        <v>22500</v>
      </c>
      <c r="F293" s="15">
        <f t="shared" si="44"/>
        <v>22500</v>
      </c>
      <c r="G293" s="15">
        <v>25000</v>
      </c>
    </row>
    <row r="294" spans="1:7">
      <c r="B294" s="85"/>
      <c r="C294" s="48"/>
      <c r="D294" s="11"/>
      <c r="E294" s="11"/>
      <c r="F294" s="11"/>
      <c r="G294" s="14"/>
    </row>
    <row r="295" spans="1:7">
      <c r="B295" s="55">
        <v>67</v>
      </c>
      <c r="C295" s="141" t="s">
        <v>125</v>
      </c>
      <c r="D295" s="11"/>
      <c r="E295" s="11"/>
      <c r="F295" s="11"/>
      <c r="G295" s="14"/>
    </row>
    <row r="296" spans="1:7">
      <c r="B296" s="55">
        <v>60</v>
      </c>
      <c r="C296" s="141" t="s">
        <v>80</v>
      </c>
      <c r="D296" s="11"/>
      <c r="E296" s="11"/>
      <c r="F296" s="11"/>
      <c r="G296" s="14"/>
    </row>
    <row r="297" spans="1:7">
      <c r="B297" s="55" t="s">
        <v>371</v>
      </c>
      <c r="C297" s="141" t="s">
        <v>85</v>
      </c>
      <c r="D297" s="4">
        <v>0</v>
      </c>
      <c r="E297" s="4">
        <v>0</v>
      </c>
      <c r="F297" s="4">
        <v>0</v>
      </c>
      <c r="G297" s="14">
        <v>5423</v>
      </c>
    </row>
    <row r="298" spans="1:7" ht="27.95" customHeight="1">
      <c r="B298" s="55" t="s">
        <v>262</v>
      </c>
      <c r="C298" s="48" t="s">
        <v>195</v>
      </c>
      <c r="D298" s="4">
        <v>0</v>
      </c>
      <c r="E298" s="14">
        <v>250000</v>
      </c>
      <c r="F298" s="14">
        <v>250000</v>
      </c>
      <c r="G298" s="14">
        <v>110000</v>
      </c>
    </row>
    <row r="299" spans="1:7" ht="27.95" customHeight="1">
      <c r="B299" s="55" t="s">
        <v>263</v>
      </c>
      <c r="C299" s="48" t="s">
        <v>196</v>
      </c>
      <c r="D299" s="4">
        <v>0</v>
      </c>
      <c r="E299" s="14">
        <v>6600</v>
      </c>
      <c r="F299" s="14">
        <f>6600+2844</f>
        <v>9444</v>
      </c>
      <c r="G299" s="14">
        <v>5000</v>
      </c>
    </row>
    <row r="300" spans="1:7" ht="27.95" customHeight="1">
      <c r="B300" s="79" t="s">
        <v>327</v>
      </c>
      <c r="C300" s="80" t="s">
        <v>398</v>
      </c>
      <c r="D300" s="4">
        <v>0</v>
      </c>
      <c r="E300" s="4">
        <v>0</v>
      </c>
      <c r="F300" s="14">
        <v>1</v>
      </c>
      <c r="G300" s="14">
        <v>19872</v>
      </c>
    </row>
    <row r="301" spans="1:7">
      <c r="B301" s="79" t="s">
        <v>328</v>
      </c>
      <c r="C301" s="80" t="s">
        <v>330</v>
      </c>
      <c r="D301" s="4">
        <v>0</v>
      </c>
      <c r="E301" s="4">
        <v>0</v>
      </c>
      <c r="F301" s="14">
        <v>1</v>
      </c>
      <c r="G301" s="4">
        <v>0</v>
      </c>
    </row>
    <row r="302" spans="1:7">
      <c r="B302" s="79" t="s">
        <v>329</v>
      </c>
      <c r="C302" s="80" t="s">
        <v>331</v>
      </c>
      <c r="D302" s="4">
        <v>0</v>
      </c>
      <c r="E302" s="4">
        <v>0</v>
      </c>
      <c r="F302" s="14">
        <v>1</v>
      </c>
      <c r="G302" s="14">
        <v>1100</v>
      </c>
    </row>
    <row r="303" spans="1:7">
      <c r="A303" s="48" t="s">
        <v>5</v>
      </c>
      <c r="B303" s="55">
        <v>60</v>
      </c>
      <c r="C303" s="141" t="s">
        <v>80</v>
      </c>
      <c r="D303" s="12">
        <f>SUM(D297:D302)</f>
        <v>0</v>
      </c>
      <c r="E303" s="13">
        <f>SUM(E297:E302)</f>
        <v>256600</v>
      </c>
      <c r="F303" s="13">
        <f>SUM(F297:F302)</f>
        <v>259447</v>
      </c>
      <c r="G303" s="13">
        <v>141395</v>
      </c>
    </row>
    <row r="304" spans="1:7">
      <c r="C304" s="48"/>
      <c r="D304" s="11"/>
      <c r="E304" s="11"/>
      <c r="F304" s="11"/>
      <c r="G304" s="14"/>
    </row>
    <row r="305" spans="1:7">
      <c r="B305" s="55">
        <v>61</v>
      </c>
      <c r="C305" s="141" t="s">
        <v>265</v>
      </c>
      <c r="D305" s="11"/>
      <c r="E305" s="11"/>
      <c r="F305" s="11"/>
      <c r="G305" s="14"/>
    </row>
    <row r="306" spans="1:7">
      <c r="B306" s="85" t="s">
        <v>264</v>
      </c>
      <c r="C306" s="141" t="s">
        <v>266</v>
      </c>
      <c r="D306" s="4">
        <v>0</v>
      </c>
      <c r="E306" s="14">
        <v>29028</v>
      </c>
      <c r="F306" s="14">
        <v>29028</v>
      </c>
      <c r="G306" s="14">
        <v>20000</v>
      </c>
    </row>
    <row r="307" spans="1:7">
      <c r="A307" s="48" t="s">
        <v>5</v>
      </c>
      <c r="B307" s="55">
        <v>61</v>
      </c>
      <c r="C307" s="141" t="s">
        <v>265</v>
      </c>
      <c r="D307" s="12">
        <f t="shared" ref="D307" si="45">SUM(D306:D306)</f>
        <v>0</v>
      </c>
      <c r="E307" s="13">
        <f>SUM(E306:E306)</f>
        <v>29028</v>
      </c>
      <c r="F307" s="13">
        <f>SUM(F306:F306)</f>
        <v>29028</v>
      </c>
      <c r="G307" s="13">
        <v>20000</v>
      </c>
    </row>
    <row r="308" spans="1:7">
      <c r="C308" s="141"/>
      <c r="D308" s="14"/>
      <c r="E308" s="14"/>
      <c r="F308" s="14"/>
      <c r="G308" s="14"/>
    </row>
    <row r="309" spans="1:7">
      <c r="B309" s="55">
        <v>62</v>
      </c>
      <c r="C309" s="141" t="s">
        <v>283</v>
      </c>
      <c r="D309" s="11"/>
      <c r="E309" s="11"/>
      <c r="F309" s="11"/>
      <c r="G309" s="14"/>
    </row>
    <row r="310" spans="1:7" ht="15.75" customHeight="1">
      <c r="B310" s="55" t="s">
        <v>284</v>
      </c>
      <c r="C310" s="48" t="s">
        <v>136</v>
      </c>
      <c r="D310" s="4">
        <v>0</v>
      </c>
      <c r="E310" s="14">
        <v>1500</v>
      </c>
      <c r="F310" s="14">
        <v>1500</v>
      </c>
      <c r="G310" s="14">
        <v>2700</v>
      </c>
    </row>
    <row r="311" spans="1:7">
      <c r="A311" s="48" t="s">
        <v>5</v>
      </c>
      <c r="B311" s="55">
        <v>62</v>
      </c>
      <c r="C311" s="141" t="s">
        <v>283</v>
      </c>
      <c r="D311" s="12">
        <f t="shared" ref="D311:F311" si="46">D310</f>
        <v>0</v>
      </c>
      <c r="E311" s="13">
        <f t="shared" si="46"/>
        <v>1500</v>
      </c>
      <c r="F311" s="13">
        <f t="shared" si="46"/>
        <v>1500</v>
      </c>
      <c r="G311" s="13">
        <v>2700</v>
      </c>
    </row>
    <row r="312" spans="1:7">
      <c r="C312" s="141"/>
      <c r="D312" s="14"/>
      <c r="E312" s="14"/>
      <c r="F312" s="14"/>
      <c r="G312" s="14"/>
    </row>
    <row r="313" spans="1:7">
      <c r="B313" s="55">
        <v>63</v>
      </c>
      <c r="C313" s="141" t="s">
        <v>395</v>
      </c>
      <c r="D313" s="11"/>
      <c r="E313" s="11"/>
      <c r="F313" s="11"/>
      <c r="G313" s="14"/>
    </row>
    <row r="314" spans="1:7" ht="15.75" customHeight="1">
      <c r="B314" s="55" t="s">
        <v>396</v>
      </c>
      <c r="C314" s="48" t="s">
        <v>136</v>
      </c>
      <c r="D314" s="4">
        <v>0</v>
      </c>
      <c r="E314" s="4">
        <v>0</v>
      </c>
      <c r="F314" s="4">
        <v>0</v>
      </c>
      <c r="G314" s="14">
        <v>20000</v>
      </c>
    </row>
    <row r="315" spans="1:7">
      <c r="A315" s="48" t="s">
        <v>5</v>
      </c>
      <c r="B315" s="55">
        <v>63</v>
      </c>
      <c r="C315" s="141" t="s">
        <v>395</v>
      </c>
      <c r="D315" s="12">
        <f t="shared" ref="D315:F315" si="47">D314</f>
        <v>0</v>
      </c>
      <c r="E315" s="12">
        <f t="shared" si="47"/>
        <v>0</v>
      </c>
      <c r="F315" s="12">
        <f t="shared" si="47"/>
        <v>0</v>
      </c>
      <c r="G315" s="13">
        <v>20000</v>
      </c>
    </row>
    <row r="316" spans="1:7">
      <c r="A316" s="48" t="s">
        <v>5</v>
      </c>
      <c r="B316" s="55">
        <v>67</v>
      </c>
      <c r="C316" s="141" t="s">
        <v>125</v>
      </c>
      <c r="D316" s="12">
        <f>D303+D307+D311+D315</f>
        <v>0</v>
      </c>
      <c r="E316" s="13">
        <f t="shared" ref="E316:F316" si="48">E303+E307+E311+E315</f>
        <v>287128</v>
      </c>
      <c r="F316" s="13">
        <f t="shared" si="48"/>
        <v>289975</v>
      </c>
      <c r="G316" s="13">
        <v>184095</v>
      </c>
    </row>
    <row r="317" spans="1:7">
      <c r="C317" s="141"/>
      <c r="D317" s="14"/>
      <c r="E317" s="14"/>
      <c r="F317" s="14"/>
      <c r="G317" s="14"/>
    </row>
    <row r="318" spans="1:7">
      <c r="B318" s="55">
        <v>68</v>
      </c>
      <c r="C318" s="61" t="s">
        <v>124</v>
      </c>
      <c r="D318" s="11"/>
      <c r="E318" s="11"/>
      <c r="F318" s="11"/>
      <c r="G318" s="14"/>
    </row>
    <row r="319" spans="1:7" ht="27.95" customHeight="1">
      <c r="B319" s="55" t="s">
        <v>105</v>
      </c>
      <c r="C319" s="81" t="s">
        <v>86</v>
      </c>
      <c r="D319" s="4">
        <v>0</v>
      </c>
      <c r="E319" s="14">
        <v>26649</v>
      </c>
      <c r="F319" s="14">
        <v>26649</v>
      </c>
      <c r="G319" s="14">
        <v>15597</v>
      </c>
    </row>
    <row r="320" spans="1:7" ht="27.95" customHeight="1">
      <c r="B320" s="55" t="s">
        <v>197</v>
      </c>
      <c r="C320" s="81" t="s">
        <v>98</v>
      </c>
      <c r="D320" s="10">
        <v>0</v>
      </c>
      <c r="E320" s="15">
        <v>2600</v>
      </c>
      <c r="F320" s="15">
        <v>2600</v>
      </c>
      <c r="G320" s="15">
        <v>1700</v>
      </c>
    </row>
    <row r="321" spans="1:7" ht="14.85" customHeight="1">
      <c r="A321" s="86" t="s">
        <v>5</v>
      </c>
      <c r="B321" s="91">
        <v>68</v>
      </c>
      <c r="C321" s="137" t="s">
        <v>124</v>
      </c>
      <c r="D321" s="10">
        <f t="shared" ref="D321:F321" si="49">SUM(D319:D320)</f>
        <v>0</v>
      </c>
      <c r="E321" s="15">
        <f>SUM(E319:E320)</f>
        <v>29249</v>
      </c>
      <c r="F321" s="15">
        <f t="shared" si="49"/>
        <v>29249</v>
      </c>
      <c r="G321" s="15">
        <v>17297</v>
      </c>
    </row>
    <row r="322" spans="1:7" ht="14.85" customHeight="1">
      <c r="C322" s="61"/>
      <c r="D322" s="4"/>
      <c r="E322" s="14"/>
      <c r="F322" s="14"/>
      <c r="G322" s="14"/>
    </row>
    <row r="323" spans="1:7">
      <c r="B323" s="55">
        <v>69</v>
      </c>
      <c r="C323" s="61" t="s">
        <v>389</v>
      </c>
      <c r="D323" s="11"/>
      <c r="E323" s="11"/>
      <c r="F323" s="11"/>
      <c r="G323" s="14"/>
    </row>
    <row r="324" spans="1:7" ht="38.25">
      <c r="B324" s="55">
        <v>50</v>
      </c>
      <c r="C324" s="81" t="s">
        <v>390</v>
      </c>
      <c r="D324" s="4"/>
      <c r="E324" s="14"/>
      <c r="F324" s="14"/>
      <c r="G324" s="14"/>
    </row>
    <row r="325" spans="1:7" ht="14.1" customHeight="1">
      <c r="B325" s="55" t="s">
        <v>391</v>
      </c>
      <c r="C325" s="81" t="s">
        <v>392</v>
      </c>
      <c r="D325" s="10">
        <v>0</v>
      </c>
      <c r="E325" s="10">
        <v>0</v>
      </c>
      <c r="F325" s="10">
        <v>0</v>
      </c>
      <c r="G325" s="15">
        <v>10000</v>
      </c>
    </row>
    <row r="326" spans="1:7" ht="38.25">
      <c r="A326" s="48" t="s">
        <v>5</v>
      </c>
      <c r="B326" s="55">
        <v>50</v>
      </c>
      <c r="C326" s="81" t="s">
        <v>390</v>
      </c>
      <c r="D326" s="10">
        <f>D325</f>
        <v>0</v>
      </c>
      <c r="E326" s="10">
        <f t="shared" ref="E326:F326" si="50">E325</f>
        <v>0</v>
      </c>
      <c r="F326" s="10">
        <f t="shared" si="50"/>
        <v>0</v>
      </c>
      <c r="G326" s="15">
        <v>10000</v>
      </c>
    </row>
    <row r="327" spans="1:7" ht="14.1" customHeight="1">
      <c r="A327" s="48" t="s">
        <v>5</v>
      </c>
      <c r="B327" s="55">
        <v>69</v>
      </c>
      <c r="C327" s="61" t="s">
        <v>389</v>
      </c>
      <c r="D327" s="10">
        <f t="shared" ref="D327" si="51">SUM(D324:D325)</f>
        <v>0</v>
      </c>
      <c r="E327" s="10">
        <f>SUM(E324:E325)</f>
        <v>0</v>
      </c>
      <c r="F327" s="10">
        <f t="shared" ref="F327" si="52">SUM(F324:F325)</f>
        <v>0</v>
      </c>
      <c r="G327" s="15">
        <v>10000</v>
      </c>
    </row>
    <row r="328" spans="1:7" ht="11.1" customHeight="1">
      <c r="C328" s="61"/>
      <c r="D328" s="4"/>
      <c r="E328" s="4"/>
      <c r="F328" s="4"/>
      <c r="G328" s="14"/>
    </row>
    <row r="329" spans="1:7" ht="13.5" customHeight="1">
      <c r="B329" s="55">
        <v>70</v>
      </c>
      <c r="C329" s="61" t="s">
        <v>393</v>
      </c>
      <c r="D329" s="11"/>
      <c r="E329" s="11"/>
      <c r="F329" s="11"/>
      <c r="G329" s="14"/>
    </row>
    <row r="330" spans="1:7" ht="13.5" customHeight="1">
      <c r="B330" s="55" t="s">
        <v>394</v>
      </c>
      <c r="C330" s="81" t="s">
        <v>136</v>
      </c>
      <c r="D330" s="10">
        <v>0</v>
      </c>
      <c r="E330" s="10">
        <v>0</v>
      </c>
      <c r="F330" s="10">
        <v>0</v>
      </c>
      <c r="G330" s="15">
        <v>10</v>
      </c>
    </row>
    <row r="331" spans="1:7" ht="13.5" customHeight="1">
      <c r="A331" s="48" t="s">
        <v>5</v>
      </c>
      <c r="B331" s="55">
        <v>70</v>
      </c>
      <c r="C331" s="61" t="s">
        <v>393</v>
      </c>
      <c r="D331" s="10">
        <f t="shared" ref="D331:F331" si="53">SUM(D330:D330)</f>
        <v>0</v>
      </c>
      <c r="E331" s="10">
        <f t="shared" si="53"/>
        <v>0</v>
      </c>
      <c r="F331" s="10">
        <f t="shared" si="53"/>
        <v>0</v>
      </c>
      <c r="G331" s="15">
        <v>10</v>
      </c>
    </row>
    <row r="332" spans="1:7" ht="13.5" customHeight="1">
      <c r="A332" s="48" t="s">
        <v>5</v>
      </c>
      <c r="B332" s="78">
        <v>2.1019999999999999</v>
      </c>
      <c r="C332" s="73" t="s">
        <v>23</v>
      </c>
      <c r="D332" s="10">
        <f t="shared" ref="D332:F332" si="54">D321+D316+D293+D286+D274+D267+D327+D331</f>
        <v>0</v>
      </c>
      <c r="E332" s="15">
        <f t="shared" si="54"/>
        <v>646353</v>
      </c>
      <c r="F332" s="15">
        <f t="shared" si="54"/>
        <v>649200</v>
      </c>
      <c r="G332" s="15">
        <v>864815</v>
      </c>
    </row>
    <row r="333" spans="1:7" ht="11.1" customHeight="1">
      <c r="B333" s="75"/>
      <c r="C333" s="73"/>
      <c r="D333" s="76"/>
      <c r="E333" s="76"/>
      <c r="F333" s="76"/>
      <c r="G333" s="74"/>
    </row>
    <row r="334" spans="1:7" ht="14.1" customHeight="1">
      <c r="B334" s="78">
        <v>2.1030000000000002</v>
      </c>
      <c r="C334" s="73" t="s">
        <v>27</v>
      </c>
      <c r="D334" s="76"/>
      <c r="E334" s="76"/>
      <c r="F334" s="76"/>
      <c r="G334" s="74"/>
    </row>
    <row r="335" spans="1:7" ht="14.1" customHeight="1">
      <c r="B335" s="55">
        <v>60</v>
      </c>
      <c r="C335" s="61" t="s">
        <v>124</v>
      </c>
      <c r="D335" s="76"/>
      <c r="E335" s="6"/>
      <c r="F335" s="76"/>
      <c r="G335" s="7"/>
    </row>
    <row r="336" spans="1:7" ht="14.1" customHeight="1">
      <c r="A336" s="93"/>
      <c r="B336" s="94" t="s">
        <v>209</v>
      </c>
      <c r="C336" s="93" t="s">
        <v>131</v>
      </c>
      <c r="D336" s="4">
        <v>0</v>
      </c>
      <c r="E336" s="7">
        <v>5640</v>
      </c>
      <c r="F336" s="7">
        <v>5640</v>
      </c>
      <c r="G336" s="14">
        <v>10140</v>
      </c>
    </row>
    <row r="337" spans="1:7" ht="14.1" customHeight="1">
      <c r="B337" s="55" t="s">
        <v>210</v>
      </c>
      <c r="C337" s="48" t="s">
        <v>132</v>
      </c>
      <c r="D337" s="9">
        <v>0</v>
      </c>
      <c r="E337" s="7">
        <v>869</v>
      </c>
      <c r="F337" s="7">
        <v>869</v>
      </c>
      <c r="G337" s="4">
        <v>0</v>
      </c>
    </row>
    <row r="338" spans="1:7" ht="25.5">
      <c r="B338" s="55" t="s">
        <v>211</v>
      </c>
      <c r="C338" s="48" t="s">
        <v>133</v>
      </c>
      <c r="D338" s="9">
        <v>0</v>
      </c>
      <c r="E338" s="7">
        <v>21744</v>
      </c>
      <c r="F338" s="7">
        <v>21744</v>
      </c>
      <c r="G338" s="14">
        <v>19440</v>
      </c>
    </row>
    <row r="339" spans="1:7" ht="14.1" customHeight="1">
      <c r="B339" s="55" t="s">
        <v>212</v>
      </c>
      <c r="C339" s="48" t="s">
        <v>134</v>
      </c>
      <c r="D339" s="9">
        <v>0</v>
      </c>
      <c r="E339" s="7">
        <v>1439</v>
      </c>
      <c r="F339" s="7">
        <v>1439</v>
      </c>
      <c r="G339" s="14">
        <v>10947</v>
      </c>
    </row>
    <row r="340" spans="1:7" ht="14.1" customHeight="1">
      <c r="B340" s="55" t="s">
        <v>213</v>
      </c>
      <c r="C340" s="48" t="s">
        <v>290</v>
      </c>
      <c r="D340" s="3">
        <v>0</v>
      </c>
      <c r="E340" s="14">
        <v>4783</v>
      </c>
      <c r="F340" s="14">
        <v>4783</v>
      </c>
      <c r="G340" s="14">
        <v>4783</v>
      </c>
    </row>
    <row r="341" spans="1:7" ht="14.1" customHeight="1">
      <c r="B341" s="55" t="s">
        <v>289</v>
      </c>
      <c r="C341" s="48" t="s">
        <v>291</v>
      </c>
      <c r="D341" s="3">
        <v>0</v>
      </c>
      <c r="E341" s="14">
        <v>531</v>
      </c>
      <c r="F341" s="14">
        <v>531</v>
      </c>
      <c r="G341" s="14">
        <v>530</v>
      </c>
    </row>
    <row r="342" spans="1:7" ht="14.1" customHeight="1">
      <c r="B342" s="55" t="s">
        <v>292</v>
      </c>
      <c r="C342" s="48" t="s">
        <v>293</v>
      </c>
      <c r="D342" s="3">
        <v>0</v>
      </c>
      <c r="E342" s="14">
        <v>2416</v>
      </c>
      <c r="F342" s="14">
        <v>2416</v>
      </c>
      <c r="G342" s="14">
        <v>1000</v>
      </c>
    </row>
    <row r="343" spans="1:7" ht="14.1" customHeight="1">
      <c r="B343" s="55" t="s">
        <v>294</v>
      </c>
      <c r="C343" s="48" t="s">
        <v>295</v>
      </c>
      <c r="D343" s="3">
        <v>0</v>
      </c>
      <c r="E343" s="14">
        <v>160</v>
      </c>
      <c r="F343" s="14">
        <v>160</v>
      </c>
      <c r="G343" s="14">
        <v>200</v>
      </c>
    </row>
    <row r="344" spans="1:7" ht="14.1" customHeight="1">
      <c r="A344" s="48" t="s">
        <v>5</v>
      </c>
      <c r="B344" s="55">
        <v>60</v>
      </c>
      <c r="C344" s="61" t="s">
        <v>124</v>
      </c>
      <c r="D344" s="2">
        <f t="shared" ref="D344" si="55">SUM(D336:D343)</f>
        <v>0</v>
      </c>
      <c r="E344" s="5">
        <f>SUM(E336:E343)</f>
        <v>37582</v>
      </c>
      <c r="F344" s="5">
        <f>SUM(F336:F343)</f>
        <v>37582</v>
      </c>
      <c r="G344" s="5">
        <v>47040</v>
      </c>
    </row>
    <row r="345" spans="1:7" ht="11.1" customHeight="1">
      <c r="C345" s="61"/>
      <c r="D345" s="6"/>
      <c r="E345" s="6"/>
      <c r="F345" s="6"/>
      <c r="G345" s="6"/>
    </row>
    <row r="346" spans="1:7" ht="14.1" customHeight="1">
      <c r="B346" s="55">
        <v>61</v>
      </c>
      <c r="C346" s="61" t="s">
        <v>123</v>
      </c>
      <c r="D346" s="6"/>
      <c r="E346" s="6"/>
      <c r="F346" s="6"/>
      <c r="G346" s="6"/>
    </row>
    <row r="347" spans="1:7" ht="14.1" customHeight="1">
      <c r="B347" s="55" t="s">
        <v>216</v>
      </c>
      <c r="C347" s="48" t="s">
        <v>214</v>
      </c>
      <c r="D347" s="3">
        <v>0</v>
      </c>
      <c r="E347" s="7">
        <v>41714</v>
      </c>
      <c r="F347" s="7">
        <v>41714</v>
      </c>
      <c r="G347" s="14">
        <v>37714</v>
      </c>
    </row>
    <row r="348" spans="1:7" ht="14.1" customHeight="1">
      <c r="B348" s="55" t="s">
        <v>217</v>
      </c>
      <c r="C348" s="48" t="s">
        <v>215</v>
      </c>
      <c r="D348" s="3">
        <v>0</v>
      </c>
      <c r="E348" s="14">
        <v>12000</v>
      </c>
      <c r="F348" s="14">
        <v>12000</v>
      </c>
      <c r="G348" s="14">
        <v>12000</v>
      </c>
    </row>
    <row r="349" spans="1:7" ht="14.1" customHeight="1">
      <c r="A349" s="48" t="s">
        <v>5</v>
      </c>
      <c r="B349" s="55">
        <v>61</v>
      </c>
      <c r="C349" s="61" t="s">
        <v>123</v>
      </c>
      <c r="D349" s="2">
        <f t="shared" ref="D349:E349" si="56">SUM(D347:D348)</f>
        <v>0</v>
      </c>
      <c r="E349" s="5">
        <f t="shared" si="56"/>
        <v>53714</v>
      </c>
      <c r="F349" s="5">
        <f t="shared" ref="F349" si="57">SUM(F347:F348)</f>
        <v>53714</v>
      </c>
      <c r="G349" s="5">
        <v>49714</v>
      </c>
    </row>
    <row r="350" spans="1:7" ht="11.1" customHeight="1">
      <c r="B350" s="78"/>
      <c r="C350" s="73"/>
      <c r="D350" s="76"/>
      <c r="E350" s="76"/>
      <c r="F350" s="76"/>
      <c r="G350" s="76"/>
    </row>
    <row r="351" spans="1:7" ht="14.1" customHeight="1">
      <c r="B351" s="55">
        <v>62</v>
      </c>
      <c r="C351" s="48" t="s">
        <v>28</v>
      </c>
      <c r="D351" s="76"/>
      <c r="E351" s="76"/>
      <c r="F351" s="76"/>
      <c r="G351" s="76"/>
    </row>
    <row r="352" spans="1:7" ht="14.1" customHeight="1">
      <c r="B352" s="55" t="s">
        <v>218</v>
      </c>
      <c r="C352" s="81" t="s">
        <v>85</v>
      </c>
      <c r="D352" s="4">
        <v>0</v>
      </c>
      <c r="E352" s="7">
        <v>115</v>
      </c>
      <c r="F352" s="7">
        <v>115</v>
      </c>
      <c r="G352" s="9">
        <v>0</v>
      </c>
    </row>
    <row r="353" spans="1:7" ht="14.1" customHeight="1">
      <c r="B353" s="55" t="s">
        <v>298</v>
      </c>
      <c r="C353" s="81" t="s">
        <v>257</v>
      </c>
      <c r="D353" s="4">
        <v>0</v>
      </c>
      <c r="E353" s="7">
        <v>4000</v>
      </c>
      <c r="F353" s="7">
        <v>4000</v>
      </c>
      <c r="G353" s="1">
        <v>0</v>
      </c>
    </row>
    <row r="354" spans="1:7" ht="14.1" customHeight="1">
      <c r="A354" s="48" t="s">
        <v>5</v>
      </c>
      <c r="B354" s="55">
        <v>62</v>
      </c>
      <c r="C354" s="48" t="s">
        <v>28</v>
      </c>
      <c r="D354" s="12">
        <f t="shared" ref="D354:E354" si="58">SUM(D352:D353)</f>
        <v>0</v>
      </c>
      <c r="E354" s="13">
        <f t="shared" si="58"/>
        <v>4115</v>
      </c>
      <c r="F354" s="13">
        <f t="shared" ref="F354" si="59">SUM(F352:F353)</f>
        <v>4115</v>
      </c>
      <c r="G354" s="12">
        <v>0</v>
      </c>
    </row>
    <row r="355" spans="1:7" ht="11.1" customHeight="1">
      <c r="B355" s="78"/>
      <c r="C355" s="73"/>
      <c r="D355" s="76"/>
      <c r="E355" s="76"/>
      <c r="F355" s="76"/>
      <c r="G355" s="76"/>
    </row>
    <row r="356" spans="1:7" ht="14.1" customHeight="1">
      <c r="B356" s="55">
        <v>64</v>
      </c>
      <c r="C356" s="48" t="s">
        <v>29</v>
      </c>
      <c r="D356" s="76"/>
      <c r="E356" s="76"/>
      <c r="F356" s="76"/>
      <c r="G356" s="76"/>
    </row>
    <row r="357" spans="1:7" ht="14.1" customHeight="1">
      <c r="B357" s="55">
        <v>60</v>
      </c>
      <c r="C357" s="48" t="s">
        <v>299</v>
      </c>
      <c r="D357" s="7"/>
      <c r="E357" s="7"/>
      <c r="F357" s="7"/>
      <c r="G357" s="7"/>
    </row>
    <row r="358" spans="1:7" ht="14.1" customHeight="1">
      <c r="B358" s="55" t="s">
        <v>300</v>
      </c>
      <c r="C358" s="48" t="s">
        <v>136</v>
      </c>
      <c r="D358" s="3">
        <v>0</v>
      </c>
      <c r="E358" s="7">
        <v>180</v>
      </c>
      <c r="F358" s="7">
        <v>180</v>
      </c>
      <c r="G358" s="3">
        <v>0</v>
      </c>
    </row>
    <row r="359" spans="1:7" ht="14.1" customHeight="1">
      <c r="A359" s="48" t="s">
        <v>5</v>
      </c>
      <c r="B359" s="55">
        <v>60</v>
      </c>
      <c r="C359" s="48" t="s">
        <v>299</v>
      </c>
      <c r="D359" s="2">
        <f t="shared" ref="D359:E359" si="60">D358</f>
        <v>0</v>
      </c>
      <c r="E359" s="5">
        <f t="shared" si="60"/>
        <v>180</v>
      </c>
      <c r="F359" s="5">
        <f t="shared" ref="F359" si="61">F358</f>
        <v>180</v>
      </c>
      <c r="G359" s="2">
        <v>0</v>
      </c>
    </row>
    <row r="360" spans="1:7" ht="9.9499999999999993" customHeight="1">
      <c r="C360" s="48"/>
      <c r="D360" s="7"/>
      <c r="E360" s="7"/>
      <c r="F360" s="7"/>
      <c r="G360" s="7"/>
    </row>
    <row r="361" spans="1:7" ht="14.1" customHeight="1">
      <c r="B361" s="55">
        <v>61</v>
      </c>
      <c r="C361" s="48" t="s">
        <v>70</v>
      </c>
      <c r="D361" s="7"/>
      <c r="E361" s="7"/>
      <c r="F361" s="7"/>
      <c r="G361" s="7"/>
    </row>
    <row r="362" spans="1:7" ht="14.1" customHeight="1">
      <c r="B362" s="55" t="s">
        <v>301</v>
      </c>
      <c r="C362" s="48" t="s">
        <v>136</v>
      </c>
      <c r="D362" s="3">
        <v>0</v>
      </c>
      <c r="E362" s="7">
        <v>100</v>
      </c>
      <c r="F362" s="7">
        <v>100</v>
      </c>
      <c r="G362" s="7">
        <v>100</v>
      </c>
    </row>
    <row r="363" spans="1:7" ht="14.1" customHeight="1">
      <c r="A363" s="48" t="s">
        <v>5</v>
      </c>
      <c r="B363" s="55">
        <v>61</v>
      </c>
      <c r="C363" s="48" t="s">
        <v>70</v>
      </c>
      <c r="D363" s="2">
        <f t="shared" ref="D363:E363" si="62">D362</f>
        <v>0</v>
      </c>
      <c r="E363" s="5">
        <f t="shared" si="62"/>
        <v>100</v>
      </c>
      <c r="F363" s="5">
        <f t="shared" ref="F363" si="63">F362</f>
        <v>100</v>
      </c>
      <c r="G363" s="5">
        <v>100</v>
      </c>
    </row>
    <row r="364" spans="1:7" ht="14.1" customHeight="1">
      <c r="A364" s="93" t="s">
        <v>5</v>
      </c>
      <c r="B364" s="94">
        <v>64</v>
      </c>
      <c r="C364" s="93" t="s">
        <v>29</v>
      </c>
      <c r="D364" s="2">
        <f t="shared" ref="D364:E364" si="64">D359+D363</f>
        <v>0</v>
      </c>
      <c r="E364" s="5">
        <f t="shared" si="64"/>
        <v>280</v>
      </c>
      <c r="F364" s="5">
        <f t="shared" ref="F364" si="65">F359+F363</f>
        <v>280</v>
      </c>
      <c r="G364" s="5">
        <v>100</v>
      </c>
    </row>
    <row r="365" spans="1:7" ht="9.9499999999999993" customHeight="1">
      <c r="C365" s="48"/>
      <c r="D365" s="76"/>
      <c r="E365" s="76"/>
      <c r="F365" s="76"/>
      <c r="G365" s="82"/>
    </row>
    <row r="366" spans="1:7" ht="14.1" customHeight="1">
      <c r="B366" s="55">
        <v>66</v>
      </c>
      <c r="C366" s="48" t="s">
        <v>285</v>
      </c>
      <c r="D366" s="76"/>
      <c r="E366" s="76"/>
      <c r="F366" s="76"/>
      <c r="G366" s="82"/>
    </row>
    <row r="367" spans="1:7" ht="14.1" customHeight="1">
      <c r="B367" s="55" t="s">
        <v>286</v>
      </c>
      <c r="C367" s="81" t="s">
        <v>136</v>
      </c>
      <c r="D367" s="4">
        <v>0</v>
      </c>
      <c r="E367" s="7">
        <v>600</v>
      </c>
      <c r="F367" s="7">
        <v>600</v>
      </c>
      <c r="G367" s="15">
        <v>300</v>
      </c>
    </row>
    <row r="368" spans="1:7" ht="14.1" customHeight="1">
      <c r="A368" s="86" t="s">
        <v>5</v>
      </c>
      <c r="B368" s="91">
        <v>66</v>
      </c>
      <c r="C368" s="86" t="s">
        <v>285</v>
      </c>
      <c r="D368" s="12">
        <f t="shared" ref="D368:E368" si="66">SUM(D367:D367)</f>
        <v>0</v>
      </c>
      <c r="E368" s="13">
        <f t="shared" si="66"/>
        <v>600</v>
      </c>
      <c r="F368" s="13">
        <f t="shared" ref="F368" si="67">SUM(F367:F367)</f>
        <v>600</v>
      </c>
      <c r="G368" s="15">
        <v>300</v>
      </c>
    </row>
    <row r="369" spans="1:7" ht="9.9499999999999993" customHeight="1">
      <c r="C369" s="48"/>
      <c r="D369" s="14"/>
      <c r="E369" s="14"/>
      <c r="F369" s="14"/>
      <c r="G369" s="14"/>
    </row>
    <row r="370" spans="1:7" ht="14.1" customHeight="1">
      <c r="B370" s="55">
        <v>67</v>
      </c>
      <c r="C370" s="48" t="s">
        <v>287</v>
      </c>
      <c r="D370" s="76"/>
      <c r="E370" s="76"/>
      <c r="F370" s="76"/>
      <c r="G370" s="82"/>
    </row>
    <row r="371" spans="1:7" ht="14.1" customHeight="1">
      <c r="B371" s="55" t="s">
        <v>288</v>
      </c>
      <c r="C371" s="81" t="s">
        <v>136</v>
      </c>
      <c r="D371" s="4">
        <v>0</v>
      </c>
      <c r="E371" s="7">
        <v>620000</v>
      </c>
      <c r="F371" s="7">
        <f>620000+30000</f>
        <v>650000</v>
      </c>
      <c r="G371" s="15">
        <v>640000</v>
      </c>
    </row>
    <row r="372" spans="1:7" ht="14.1" customHeight="1">
      <c r="A372" s="48" t="s">
        <v>5</v>
      </c>
      <c r="B372" s="55">
        <v>67</v>
      </c>
      <c r="C372" s="48" t="s">
        <v>287</v>
      </c>
      <c r="D372" s="12">
        <f t="shared" ref="D372" si="68">SUM(D371:D371)</f>
        <v>0</v>
      </c>
      <c r="E372" s="13">
        <f>SUM(E371:E371)</f>
        <v>620000</v>
      </c>
      <c r="F372" s="13">
        <f t="shared" ref="F372" si="69">SUM(F371:F371)</f>
        <v>650000</v>
      </c>
      <c r="G372" s="15">
        <v>640000</v>
      </c>
    </row>
    <row r="373" spans="1:7" ht="12.95" customHeight="1">
      <c r="C373" s="48"/>
      <c r="D373" s="14"/>
      <c r="E373" s="14"/>
      <c r="F373" s="14"/>
      <c r="G373" s="14"/>
    </row>
    <row r="374" spans="1:7" ht="25.5">
      <c r="B374" s="55">
        <v>68</v>
      </c>
      <c r="C374" s="93" t="s">
        <v>400</v>
      </c>
      <c r="D374" s="76"/>
      <c r="E374" s="76"/>
      <c r="F374" s="76"/>
      <c r="G374" s="82"/>
    </row>
    <row r="375" spans="1:7" ht="15" customHeight="1">
      <c r="B375" s="55" t="s">
        <v>296</v>
      </c>
      <c r="C375" s="81" t="s">
        <v>136</v>
      </c>
      <c r="D375" s="4">
        <v>0</v>
      </c>
      <c r="E375" s="7">
        <v>200</v>
      </c>
      <c r="F375" s="7">
        <v>200</v>
      </c>
      <c r="G375" s="14">
        <v>100</v>
      </c>
    </row>
    <row r="376" spans="1:7" ht="25.5">
      <c r="A376" s="93" t="s">
        <v>5</v>
      </c>
      <c r="B376" s="94">
        <v>68</v>
      </c>
      <c r="C376" s="93" t="s">
        <v>400</v>
      </c>
      <c r="D376" s="12">
        <f t="shared" ref="D376:E376" si="70">SUM(D375:D375)</f>
        <v>0</v>
      </c>
      <c r="E376" s="13">
        <f t="shared" si="70"/>
        <v>200</v>
      </c>
      <c r="F376" s="13">
        <f t="shared" ref="F376" si="71">SUM(F375:F375)</f>
        <v>200</v>
      </c>
      <c r="G376" s="13">
        <v>100</v>
      </c>
    </row>
    <row r="377" spans="1:7" ht="12.95" customHeight="1">
      <c r="C377" s="48"/>
      <c r="D377" s="14"/>
      <c r="E377" s="14"/>
      <c r="F377" s="14"/>
      <c r="G377" s="14"/>
    </row>
    <row r="378" spans="1:7">
      <c r="B378" s="55">
        <v>69</v>
      </c>
      <c r="C378" s="48" t="s">
        <v>399</v>
      </c>
      <c r="D378" s="76"/>
      <c r="E378" s="76"/>
      <c r="F378" s="76"/>
      <c r="G378" s="82"/>
    </row>
    <row r="379" spans="1:7" ht="15" customHeight="1">
      <c r="B379" s="55" t="s">
        <v>297</v>
      </c>
      <c r="C379" s="81" t="s">
        <v>136</v>
      </c>
      <c r="D379" s="4">
        <v>0</v>
      </c>
      <c r="E379" s="7">
        <v>1000</v>
      </c>
      <c r="F379" s="7">
        <v>1000</v>
      </c>
      <c r="G379" s="15">
        <v>600</v>
      </c>
    </row>
    <row r="380" spans="1:7">
      <c r="A380" s="48" t="s">
        <v>5</v>
      </c>
      <c r="B380" s="55">
        <v>69</v>
      </c>
      <c r="C380" s="48" t="s">
        <v>399</v>
      </c>
      <c r="D380" s="12">
        <f t="shared" ref="D380:E380" si="72">SUM(D379:D379)</f>
        <v>0</v>
      </c>
      <c r="E380" s="13">
        <f t="shared" si="72"/>
        <v>1000</v>
      </c>
      <c r="F380" s="13">
        <f t="shared" ref="F380" si="73">SUM(F379:F379)</f>
        <v>1000</v>
      </c>
      <c r="G380" s="15">
        <v>600</v>
      </c>
    </row>
    <row r="381" spans="1:7" ht="12.95" customHeight="1">
      <c r="C381" s="48"/>
      <c r="D381" s="10"/>
      <c r="E381" s="10"/>
      <c r="F381" s="10"/>
      <c r="G381" s="15"/>
    </row>
    <row r="382" spans="1:7" ht="13.9" customHeight="1">
      <c r="B382" s="55">
        <v>70</v>
      </c>
      <c r="C382" s="48" t="s">
        <v>30</v>
      </c>
      <c r="D382" s="76"/>
      <c r="E382" s="76"/>
      <c r="F382" s="76"/>
      <c r="G382" s="82"/>
    </row>
    <row r="383" spans="1:7" ht="13.9" customHeight="1">
      <c r="B383" s="85" t="s">
        <v>366</v>
      </c>
      <c r="C383" s="48" t="s">
        <v>219</v>
      </c>
      <c r="D383" s="3">
        <v>0</v>
      </c>
      <c r="E383" s="7">
        <v>700</v>
      </c>
      <c r="F383" s="7">
        <v>700</v>
      </c>
      <c r="G383" s="7">
        <v>400</v>
      </c>
    </row>
    <row r="384" spans="1:7" ht="13.9" customHeight="1">
      <c r="B384" s="85" t="s">
        <v>367</v>
      </c>
      <c r="C384" s="48" t="s">
        <v>186</v>
      </c>
      <c r="D384" s="3">
        <v>0</v>
      </c>
      <c r="E384" s="7">
        <v>2900</v>
      </c>
      <c r="F384" s="7">
        <v>2900</v>
      </c>
      <c r="G384" s="7">
        <v>6011</v>
      </c>
    </row>
    <row r="385" spans="1:7" ht="13.9" customHeight="1">
      <c r="A385" s="48" t="s">
        <v>5</v>
      </c>
      <c r="B385" s="55">
        <v>70</v>
      </c>
      <c r="C385" s="48" t="s">
        <v>30</v>
      </c>
      <c r="D385" s="2">
        <f t="shared" ref="D385:F385" si="74">SUM(D383:D384)</f>
        <v>0</v>
      </c>
      <c r="E385" s="5">
        <f t="shared" si="74"/>
        <v>3600</v>
      </c>
      <c r="F385" s="5">
        <f t="shared" si="74"/>
        <v>3600</v>
      </c>
      <c r="G385" s="5">
        <v>6411</v>
      </c>
    </row>
    <row r="386" spans="1:7" ht="13.15" customHeight="1">
      <c r="A386" s="48" t="s">
        <v>5</v>
      </c>
      <c r="B386" s="78">
        <v>2.1030000000000002</v>
      </c>
      <c r="C386" s="73" t="s">
        <v>27</v>
      </c>
      <c r="D386" s="10">
        <f t="shared" ref="D386" si="75">D364+D354+D344+D368+D372+D376+D380+D385</f>
        <v>0</v>
      </c>
      <c r="E386" s="15">
        <f>E364+E354+E344+E368+E372+E376+E380+E385</f>
        <v>667377</v>
      </c>
      <c r="F386" s="15">
        <f t="shared" ref="F386" si="76">F364+F354+F344+F368+F372+F376+F380+F385+F349</f>
        <v>751091</v>
      </c>
      <c r="G386" s="15">
        <v>744265</v>
      </c>
    </row>
    <row r="387" spans="1:7" ht="12.95" customHeight="1">
      <c r="B387" s="78"/>
      <c r="C387" s="73"/>
      <c r="D387" s="76"/>
      <c r="E387" s="76"/>
      <c r="F387" s="76"/>
      <c r="G387" s="82"/>
    </row>
    <row r="388" spans="1:7" ht="13.15" customHeight="1">
      <c r="B388" s="78">
        <v>2.1040000000000001</v>
      </c>
      <c r="C388" s="73" t="s">
        <v>302</v>
      </c>
      <c r="D388" s="76"/>
      <c r="E388" s="76"/>
      <c r="F388" s="76"/>
      <c r="G388" s="82"/>
    </row>
    <row r="389" spans="1:7" ht="13.15" customHeight="1">
      <c r="B389" s="55">
        <v>66</v>
      </c>
      <c r="C389" s="48" t="s">
        <v>303</v>
      </c>
      <c r="D389" s="76"/>
      <c r="E389" s="76"/>
      <c r="F389" s="76"/>
      <c r="G389" s="82"/>
    </row>
    <row r="390" spans="1:7" ht="13.15" customHeight="1">
      <c r="B390" s="85" t="s">
        <v>286</v>
      </c>
      <c r="C390" s="81" t="s">
        <v>136</v>
      </c>
      <c r="D390" s="4">
        <v>0</v>
      </c>
      <c r="E390" s="14">
        <v>1000</v>
      </c>
      <c r="F390" s="14">
        <v>1000</v>
      </c>
      <c r="G390" s="15">
        <v>1000</v>
      </c>
    </row>
    <row r="391" spans="1:7" ht="13.15" customHeight="1">
      <c r="A391" s="48" t="s">
        <v>5</v>
      </c>
      <c r="B391" s="55">
        <v>66</v>
      </c>
      <c r="C391" s="48" t="s">
        <v>303</v>
      </c>
      <c r="D391" s="12">
        <f t="shared" ref="D391:E391" si="77">D390</f>
        <v>0</v>
      </c>
      <c r="E391" s="13">
        <f t="shared" si="77"/>
        <v>1000</v>
      </c>
      <c r="F391" s="13">
        <f t="shared" ref="F391" si="78">F390</f>
        <v>1000</v>
      </c>
      <c r="G391" s="13">
        <v>1000</v>
      </c>
    </row>
    <row r="392" spans="1:7" ht="12.95" customHeight="1">
      <c r="B392" s="78"/>
      <c r="C392" s="73"/>
      <c r="D392" s="76"/>
      <c r="E392" s="76"/>
      <c r="F392" s="76"/>
      <c r="G392" s="76"/>
    </row>
    <row r="393" spans="1:7" ht="13.15" customHeight="1">
      <c r="B393" s="55">
        <v>67</v>
      </c>
      <c r="C393" s="48" t="s">
        <v>304</v>
      </c>
      <c r="D393" s="76"/>
      <c r="E393" s="76"/>
      <c r="F393" s="76"/>
      <c r="G393" s="76"/>
    </row>
    <row r="394" spans="1:7" ht="12.75" customHeight="1">
      <c r="B394" s="85" t="s">
        <v>305</v>
      </c>
      <c r="C394" s="48" t="s">
        <v>282</v>
      </c>
      <c r="D394" s="4">
        <v>0</v>
      </c>
      <c r="E394" s="14">
        <v>1</v>
      </c>
      <c r="F394" s="14">
        <v>1</v>
      </c>
      <c r="G394" s="9">
        <v>0</v>
      </c>
    </row>
    <row r="395" spans="1:7" ht="13.15" customHeight="1">
      <c r="B395" s="85" t="s">
        <v>288</v>
      </c>
      <c r="C395" s="81" t="s">
        <v>136</v>
      </c>
      <c r="D395" s="4">
        <v>0</v>
      </c>
      <c r="E395" s="14">
        <v>999</v>
      </c>
      <c r="F395" s="14">
        <f>999+7831</f>
        <v>8830</v>
      </c>
      <c r="G395" s="84">
        <v>19300</v>
      </c>
    </row>
    <row r="396" spans="1:7" ht="13.15" customHeight="1">
      <c r="A396" s="48" t="s">
        <v>5</v>
      </c>
      <c r="B396" s="55">
        <v>67</v>
      </c>
      <c r="C396" s="48" t="s">
        <v>304</v>
      </c>
      <c r="D396" s="12">
        <f t="shared" ref="D396:E396" si="79">SUM(D394:D395)</f>
        <v>0</v>
      </c>
      <c r="E396" s="13">
        <f t="shared" si="79"/>
        <v>1000</v>
      </c>
      <c r="F396" s="13">
        <f t="shared" ref="F396" si="80">SUM(F394:F395)</f>
        <v>8831</v>
      </c>
      <c r="G396" s="84">
        <v>19300</v>
      </c>
    </row>
    <row r="397" spans="1:7" ht="12.95" customHeight="1">
      <c r="C397" s="48"/>
      <c r="D397" s="23"/>
      <c r="E397" s="23"/>
      <c r="F397" s="23"/>
      <c r="G397" s="104"/>
    </row>
    <row r="398" spans="1:7" ht="13.15" customHeight="1">
      <c r="A398" s="105"/>
      <c r="B398" s="79">
        <v>68</v>
      </c>
      <c r="C398" s="80" t="s">
        <v>332</v>
      </c>
      <c r="D398" s="4"/>
      <c r="E398" s="4"/>
      <c r="F398" s="4"/>
      <c r="G398" s="98"/>
    </row>
    <row r="399" spans="1:7" ht="13.15" customHeight="1">
      <c r="A399" s="106"/>
      <c r="B399" s="107" t="s">
        <v>296</v>
      </c>
      <c r="C399" s="101" t="s">
        <v>136</v>
      </c>
      <c r="D399" s="4">
        <v>0</v>
      </c>
      <c r="E399" s="4">
        <v>0</v>
      </c>
      <c r="F399" s="14">
        <v>1</v>
      </c>
      <c r="G399" s="15">
        <v>1000</v>
      </c>
    </row>
    <row r="400" spans="1:7" ht="13.15" customHeight="1">
      <c r="A400" s="105" t="s">
        <v>5</v>
      </c>
      <c r="B400" s="79">
        <v>68</v>
      </c>
      <c r="C400" s="80" t="s">
        <v>332</v>
      </c>
      <c r="D400" s="12">
        <f>SUM(D399)</f>
        <v>0</v>
      </c>
      <c r="E400" s="12">
        <f t="shared" ref="E400" si="81">SUM(E399)</f>
        <v>0</v>
      </c>
      <c r="F400" s="13">
        <f t="shared" ref="F400" si="82">SUM(F399)</f>
        <v>1</v>
      </c>
      <c r="G400" s="13">
        <v>1000</v>
      </c>
    </row>
    <row r="401" spans="1:7" ht="13.15" customHeight="1">
      <c r="A401" s="48" t="s">
        <v>5</v>
      </c>
      <c r="B401" s="78">
        <v>2.1040000000000001</v>
      </c>
      <c r="C401" s="73" t="s">
        <v>302</v>
      </c>
      <c r="D401" s="12">
        <f>D391+D396+D400</f>
        <v>0</v>
      </c>
      <c r="E401" s="13">
        <f>E391+E396+E400</f>
        <v>2000</v>
      </c>
      <c r="F401" s="13">
        <f t="shared" ref="F401" si="83">F391+F396+F400</f>
        <v>9832</v>
      </c>
      <c r="G401" s="13">
        <v>21300</v>
      </c>
    </row>
    <row r="402" spans="1:7" ht="12.95" customHeight="1">
      <c r="B402" s="78"/>
      <c r="C402" s="73"/>
      <c r="D402" s="6"/>
      <c r="E402" s="6"/>
      <c r="F402" s="76"/>
      <c r="G402" s="82"/>
    </row>
    <row r="403" spans="1:7" ht="14.1" customHeight="1">
      <c r="B403" s="78">
        <v>2.1070000000000002</v>
      </c>
      <c r="C403" s="73" t="s">
        <v>31</v>
      </c>
      <c r="D403" s="76"/>
      <c r="E403" s="76"/>
      <c r="F403" s="76"/>
      <c r="G403" s="82"/>
    </row>
    <row r="404" spans="1:7" ht="14.1" customHeight="1">
      <c r="B404" s="55">
        <v>68</v>
      </c>
      <c r="C404" s="63" t="s">
        <v>32</v>
      </c>
      <c r="D404" s="76"/>
      <c r="E404" s="76"/>
      <c r="F404" s="76"/>
      <c r="G404" s="82"/>
    </row>
    <row r="405" spans="1:7" ht="14.1" customHeight="1">
      <c r="B405" s="55" t="s">
        <v>33</v>
      </c>
      <c r="C405" s="63" t="s">
        <v>219</v>
      </c>
      <c r="D405" s="3">
        <v>0</v>
      </c>
      <c r="E405" s="3">
        <v>0</v>
      </c>
      <c r="F405" s="3">
        <v>0</v>
      </c>
      <c r="G405" s="7">
        <v>3000</v>
      </c>
    </row>
    <row r="406" spans="1:7" ht="14.1" customHeight="1">
      <c r="A406" s="48" t="s">
        <v>5</v>
      </c>
      <c r="B406" s="55">
        <v>68</v>
      </c>
      <c r="C406" s="63" t="s">
        <v>32</v>
      </c>
      <c r="D406" s="2">
        <f t="shared" ref="D406:F407" si="84">D405</f>
        <v>0</v>
      </c>
      <c r="E406" s="2">
        <f t="shared" si="84"/>
        <v>0</v>
      </c>
      <c r="F406" s="2">
        <f t="shared" si="84"/>
        <v>0</v>
      </c>
      <c r="G406" s="5">
        <v>3000</v>
      </c>
    </row>
    <row r="407" spans="1:7" ht="14.1" customHeight="1">
      <c r="A407" s="48" t="s">
        <v>5</v>
      </c>
      <c r="B407" s="78">
        <v>2.1070000000000002</v>
      </c>
      <c r="C407" s="73" t="s">
        <v>31</v>
      </c>
      <c r="D407" s="1">
        <f t="shared" si="84"/>
        <v>0</v>
      </c>
      <c r="E407" s="1">
        <f t="shared" si="84"/>
        <v>0</v>
      </c>
      <c r="F407" s="1">
        <f t="shared" si="84"/>
        <v>0</v>
      </c>
      <c r="G407" s="8">
        <v>3000</v>
      </c>
    </row>
    <row r="408" spans="1:7" ht="14.1" customHeight="1">
      <c r="A408" s="48" t="s">
        <v>5</v>
      </c>
      <c r="B408" s="77">
        <v>2</v>
      </c>
      <c r="C408" s="48" t="s">
        <v>17</v>
      </c>
      <c r="D408" s="2">
        <f>D407+D386+D332+D112+D72</f>
        <v>0</v>
      </c>
      <c r="E408" s="5">
        <f>E407+E386+E332+E112+E72</f>
        <v>1555468</v>
      </c>
      <c r="F408" s="5">
        <f>F407+F386+F332+F112+F72+F401</f>
        <v>1640061</v>
      </c>
      <c r="G408" s="5">
        <v>1917076</v>
      </c>
    </row>
    <row r="409" spans="1:7" ht="12.95" customHeight="1">
      <c r="B409" s="77"/>
      <c r="C409" s="48"/>
      <c r="D409" s="76"/>
      <c r="E409" s="76"/>
      <c r="F409" s="138"/>
      <c r="G409" s="82"/>
    </row>
    <row r="410" spans="1:7" ht="14.1" customHeight="1">
      <c r="B410" s="77">
        <v>3</v>
      </c>
      <c r="C410" s="48" t="s">
        <v>34</v>
      </c>
      <c r="D410" s="6"/>
      <c r="E410" s="76"/>
      <c r="F410" s="97"/>
      <c r="G410" s="82"/>
    </row>
    <row r="411" spans="1:7" ht="14.1" customHeight="1">
      <c r="B411" s="78">
        <v>3.101</v>
      </c>
      <c r="C411" s="73" t="s">
        <v>35</v>
      </c>
      <c r="D411" s="76"/>
      <c r="E411" s="76"/>
      <c r="F411" s="76"/>
      <c r="G411" s="82"/>
    </row>
    <row r="412" spans="1:7" ht="14.1" customHeight="1">
      <c r="B412" s="77">
        <v>60</v>
      </c>
      <c r="C412" s="48" t="s">
        <v>36</v>
      </c>
      <c r="D412" s="76"/>
      <c r="E412" s="82"/>
      <c r="F412" s="82"/>
      <c r="G412" s="82"/>
    </row>
    <row r="413" spans="1:7" ht="14.1" customHeight="1">
      <c r="B413" s="77" t="s">
        <v>221</v>
      </c>
      <c r="C413" s="48" t="s">
        <v>220</v>
      </c>
      <c r="D413" s="9">
        <v>0</v>
      </c>
      <c r="E413" s="19">
        <v>103600</v>
      </c>
      <c r="F413" s="19">
        <v>103600</v>
      </c>
      <c r="G413" s="7">
        <v>158100</v>
      </c>
    </row>
    <row r="414" spans="1:7" ht="14.1" customHeight="1">
      <c r="B414" s="77" t="s">
        <v>21</v>
      </c>
      <c r="C414" s="48" t="s">
        <v>77</v>
      </c>
      <c r="D414" s="9">
        <v>0</v>
      </c>
      <c r="E414" s="7">
        <v>566500</v>
      </c>
      <c r="F414" s="7">
        <v>566500</v>
      </c>
      <c r="G414" s="19">
        <v>600000</v>
      </c>
    </row>
    <row r="415" spans="1:7" ht="14.1" customHeight="1">
      <c r="A415" s="48" t="s">
        <v>5</v>
      </c>
      <c r="B415" s="77">
        <v>60</v>
      </c>
      <c r="C415" s="48" t="s">
        <v>36</v>
      </c>
      <c r="D415" s="12">
        <f t="shared" ref="D415:E415" si="85">SUM(D413:D414)</f>
        <v>0</v>
      </c>
      <c r="E415" s="13">
        <f t="shared" si="85"/>
        <v>670100</v>
      </c>
      <c r="F415" s="13">
        <f t="shared" ref="F415" si="86">SUM(F413:F414)</f>
        <v>670100</v>
      </c>
      <c r="G415" s="89">
        <v>758100</v>
      </c>
    </row>
    <row r="416" spans="1:7" ht="14.1" customHeight="1">
      <c r="A416" s="86" t="s">
        <v>5</v>
      </c>
      <c r="B416" s="139">
        <v>3.101</v>
      </c>
      <c r="C416" s="140" t="s">
        <v>35</v>
      </c>
      <c r="D416" s="12">
        <f t="shared" ref="D416" si="87">D415</f>
        <v>0</v>
      </c>
      <c r="E416" s="13">
        <f>E415</f>
        <v>670100</v>
      </c>
      <c r="F416" s="13">
        <f t="shared" ref="F416" si="88">F415</f>
        <v>670100</v>
      </c>
      <c r="G416" s="89">
        <v>758100</v>
      </c>
    </row>
    <row r="417" spans="1:7">
      <c r="B417" s="78"/>
      <c r="C417" s="73"/>
      <c r="D417" s="76"/>
      <c r="E417" s="76"/>
      <c r="F417" s="76"/>
      <c r="G417" s="76"/>
    </row>
    <row r="418" spans="1:7" ht="13.9" customHeight="1">
      <c r="B418" s="78">
        <v>3.1019999999999999</v>
      </c>
      <c r="C418" s="73" t="s">
        <v>64</v>
      </c>
      <c r="D418" s="76"/>
      <c r="E418" s="76"/>
      <c r="F418" s="76"/>
      <c r="G418" s="76"/>
    </row>
    <row r="419" spans="1:7">
      <c r="B419" s="77">
        <v>60</v>
      </c>
      <c r="C419" s="48" t="s">
        <v>36</v>
      </c>
      <c r="D419" s="76"/>
      <c r="E419" s="76"/>
      <c r="F419" s="76"/>
      <c r="G419" s="76"/>
    </row>
    <row r="420" spans="1:7" ht="14.45" customHeight="1">
      <c r="B420" s="77" t="s">
        <v>221</v>
      </c>
      <c r="C420" s="81" t="s">
        <v>222</v>
      </c>
      <c r="D420" s="3">
        <v>0</v>
      </c>
      <c r="E420" s="7">
        <v>6099</v>
      </c>
      <c r="F420" s="7">
        <v>6099</v>
      </c>
      <c r="G420" s="7">
        <v>9599</v>
      </c>
    </row>
    <row r="421" spans="1:7" ht="26.1" customHeight="1">
      <c r="B421" s="77" t="s">
        <v>21</v>
      </c>
      <c r="C421" s="81" t="s">
        <v>223</v>
      </c>
      <c r="D421" s="3">
        <v>0</v>
      </c>
      <c r="E421" s="7">
        <v>9458</v>
      </c>
      <c r="F421" s="7">
        <v>9458</v>
      </c>
      <c r="G421" s="7">
        <v>14542</v>
      </c>
    </row>
    <row r="422" spans="1:7" ht="26.1" customHeight="1">
      <c r="B422" s="77" t="s">
        <v>22</v>
      </c>
      <c r="C422" s="48" t="s">
        <v>224</v>
      </c>
      <c r="D422" s="3">
        <v>0</v>
      </c>
      <c r="E422" s="7">
        <v>2962</v>
      </c>
      <c r="F422" s="7">
        <v>2962</v>
      </c>
      <c r="G422" s="7">
        <v>4700</v>
      </c>
    </row>
    <row r="423" spans="1:7" ht="14.45" customHeight="1">
      <c r="B423" s="77" t="s">
        <v>38</v>
      </c>
      <c r="C423" s="48" t="s">
        <v>268</v>
      </c>
      <c r="D423" s="4">
        <v>0</v>
      </c>
      <c r="E423" s="7">
        <v>1750</v>
      </c>
      <c r="F423" s="7">
        <v>1750</v>
      </c>
      <c r="G423" s="19">
        <v>1750</v>
      </c>
    </row>
    <row r="424" spans="1:7" ht="26.1" customHeight="1">
      <c r="B424" s="77" t="s">
        <v>267</v>
      </c>
      <c r="C424" s="48" t="s">
        <v>306</v>
      </c>
      <c r="D424" s="4">
        <v>0</v>
      </c>
      <c r="E424" s="7">
        <v>75000</v>
      </c>
      <c r="F424" s="7">
        <v>75000</v>
      </c>
      <c r="G424" s="19">
        <v>80000</v>
      </c>
    </row>
    <row r="425" spans="1:7" ht="26.1" customHeight="1">
      <c r="B425" s="77" t="s">
        <v>75</v>
      </c>
      <c r="C425" s="48" t="s">
        <v>307</v>
      </c>
      <c r="D425" s="10">
        <v>0</v>
      </c>
      <c r="E425" s="8">
        <v>24500</v>
      </c>
      <c r="F425" s="8">
        <v>24500</v>
      </c>
      <c r="G425" s="15">
        <v>28000</v>
      </c>
    </row>
    <row r="426" spans="1:7" ht="14.45" customHeight="1">
      <c r="A426" s="48" t="s">
        <v>5</v>
      </c>
      <c r="B426" s="77">
        <v>60</v>
      </c>
      <c r="C426" s="48" t="s">
        <v>36</v>
      </c>
      <c r="D426" s="1">
        <f t="shared" ref="D426" si="89">SUM(D420:D425)</f>
        <v>0</v>
      </c>
      <c r="E426" s="8">
        <f>SUM(E420:E425)</f>
        <v>119769</v>
      </c>
      <c r="F426" s="8">
        <f t="shared" ref="F426" si="90">SUM(F420:F425)</f>
        <v>119769</v>
      </c>
      <c r="G426" s="8">
        <v>138591</v>
      </c>
    </row>
    <row r="427" spans="1:7" ht="14.45" customHeight="1">
      <c r="A427" s="48" t="s">
        <v>5</v>
      </c>
      <c r="B427" s="78">
        <v>3.1019999999999999</v>
      </c>
      <c r="C427" s="73" t="s">
        <v>64</v>
      </c>
      <c r="D427" s="1">
        <f t="shared" ref="D427:E427" si="91">D426</f>
        <v>0</v>
      </c>
      <c r="E427" s="8">
        <f t="shared" si="91"/>
        <v>119769</v>
      </c>
      <c r="F427" s="8">
        <f t="shared" ref="F427" si="92">F426</f>
        <v>119769</v>
      </c>
      <c r="G427" s="8">
        <v>138591</v>
      </c>
    </row>
    <row r="428" spans="1:7" ht="9.9499999999999993" customHeight="1">
      <c r="B428" s="78"/>
      <c r="C428" s="73"/>
      <c r="D428" s="3"/>
      <c r="E428" s="3"/>
      <c r="F428" s="3"/>
      <c r="G428" s="7"/>
    </row>
    <row r="429" spans="1:7" ht="14.45" customHeight="1">
      <c r="B429" s="78">
        <v>3.7890000000000001</v>
      </c>
      <c r="C429" s="26" t="s">
        <v>368</v>
      </c>
      <c r="D429" s="3"/>
      <c r="E429" s="3"/>
      <c r="F429" s="3"/>
      <c r="G429" s="7"/>
    </row>
    <row r="430" spans="1:7" ht="14.45" customHeight="1">
      <c r="B430" s="77">
        <v>60</v>
      </c>
      <c r="C430" s="48" t="s">
        <v>36</v>
      </c>
      <c r="D430" s="3"/>
      <c r="E430" s="3"/>
      <c r="F430" s="3"/>
      <c r="G430" s="7"/>
    </row>
    <row r="431" spans="1:7" ht="14.45" customHeight="1">
      <c r="B431" s="77" t="s">
        <v>221</v>
      </c>
      <c r="C431" s="48" t="s">
        <v>220</v>
      </c>
      <c r="D431" s="9">
        <v>0</v>
      </c>
      <c r="E431" s="9">
        <v>0</v>
      </c>
      <c r="F431" s="9">
        <v>0</v>
      </c>
      <c r="G431" s="7">
        <v>1</v>
      </c>
    </row>
    <row r="432" spans="1:7" ht="26.1" customHeight="1">
      <c r="B432" s="77" t="s">
        <v>21</v>
      </c>
      <c r="C432" s="81" t="s">
        <v>223</v>
      </c>
      <c r="D432" s="3">
        <v>0</v>
      </c>
      <c r="E432" s="3">
        <v>0</v>
      </c>
      <c r="F432" s="3">
        <v>0</v>
      </c>
      <c r="G432" s="7">
        <v>1</v>
      </c>
    </row>
    <row r="433" spans="1:7" ht="26.1" customHeight="1">
      <c r="B433" s="77" t="s">
        <v>22</v>
      </c>
      <c r="C433" s="48" t="s">
        <v>224</v>
      </c>
      <c r="D433" s="3">
        <v>0</v>
      </c>
      <c r="E433" s="3">
        <v>0</v>
      </c>
      <c r="F433" s="3">
        <v>0</v>
      </c>
      <c r="G433" s="7">
        <v>1</v>
      </c>
    </row>
    <row r="434" spans="1:7" ht="14.85" customHeight="1">
      <c r="B434" s="77" t="s">
        <v>369</v>
      </c>
      <c r="C434" s="81" t="s">
        <v>222</v>
      </c>
      <c r="D434" s="4">
        <v>0</v>
      </c>
      <c r="E434" s="3">
        <v>0</v>
      </c>
      <c r="F434" s="3">
        <v>0</v>
      </c>
      <c r="G434" s="83">
        <v>1</v>
      </c>
    </row>
    <row r="435" spans="1:7" ht="14.45" customHeight="1">
      <c r="A435" s="48" t="s">
        <v>5</v>
      </c>
      <c r="B435" s="77">
        <v>60</v>
      </c>
      <c r="C435" s="48" t="s">
        <v>36</v>
      </c>
      <c r="D435" s="2">
        <f>SUM(D431:D434)</f>
        <v>0</v>
      </c>
      <c r="E435" s="2">
        <f t="shared" ref="E435:F435" si="93">SUM(E431:E434)</f>
        <v>0</v>
      </c>
      <c r="F435" s="2">
        <f t="shared" si="93"/>
        <v>0</v>
      </c>
      <c r="G435" s="5">
        <v>4</v>
      </c>
    </row>
    <row r="436" spans="1:7" ht="14.45" customHeight="1">
      <c r="A436" s="48" t="s">
        <v>5</v>
      </c>
      <c r="B436" s="78">
        <v>3.7890000000000001</v>
      </c>
      <c r="C436" s="26" t="s">
        <v>368</v>
      </c>
      <c r="D436" s="2">
        <f>D435</f>
        <v>0</v>
      </c>
      <c r="E436" s="2">
        <f t="shared" ref="E436:F436" si="94">E435</f>
        <v>0</v>
      </c>
      <c r="F436" s="2">
        <f t="shared" si="94"/>
        <v>0</v>
      </c>
      <c r="G436" s="5">
        <v>4</v>
      </c>
    </row>
    <row r="437" spans="1:7" ht="9.9499999999999993" customHeight="1">
      <c r="B437" s="78"/>
      <c r="C437" s="73"/>
      <c r="D437" s="3"/>
      <c r="E437" s="3"/>
      <c r="F437" s="3"/>
      <c r="G437" s="7"/>
    </row>
    <row r="438" spans="1:7" ht="14.45" customHeight="1">
      <c r="B438" s="78">
        <v>3.7959999999999998</v>
      </c>
      <c r="C438" s="26" t="s">
        <v>370</v>
      </c>
      <c r="D438" s="3"/>
      <c r="E438" s="3"/>
      <c r="F438" s="3"/>
      <c r="G438" s="7"/>
    </row>
    <row r="439" spans="1:7" ht="14.45" customHeight="1">
      <c r="B439" s="77">
        <v>60</v>
      </c>
      <c r="C439" s="48" t="s">
        <v>36</v>
      </c>
      <c r="D439" s="3"/>
      <c r="E439" s="3"/>
      <c r="F439" s="3"/>
      <c r="G439" s="7"/>
    </row>
    <row r="440" spans="1:7" ht="14.45" customHeight="1">
      <c r="B440" s="77" t="s">
        <v>221</v>
      </c>
      <c r="C440" s="48" t="s">
        <v>220</v>
      </c>
      <c r="D440" s="9">
        <v>0</v>
      </c>
      <c r="E440" s="9">
        <v>0</v>
      </c>
      <c r="F440" s="9">
        <v>0</v>
      </c>
      <c r="G440" s="7">
        <v>1</v>
      </c>
    </row>
    <row r="441" spans="1:7" ht="26.1" customHeight="1">
      <c r="B441" s="77" t="s">
        <v>21</v>
      </c>
      <c r="C441" s="81" t="s">
        <v>223</v>
      </c>
      <c r="D441" s="3">
        <v>0</v>
      </c>
      <c r="E441" s="3">
        <v>0</v>
      </c>
      <c r="F441" s="3">
        <v>0</v>
      </c>
      <c r="G441" s="7">
        <v>1</v>
      </c>
    </row>
    <row r="442" spans="1:7" ht="26.1" customHeight="1">
      <c r="B442" s="77" t="s">
        <v>22</v>
      </c>
      <c r="C442" s="48" t="s">
        <v>224</v>
      </c>
      <c r="D442" s="3">
        <v>0</v>
      </c>
      <c r="E442" s="3">
        <v>0</v>
      </c>
      <c r="F442" s="3">
        <v>0</v>
      </c>
      <c r="G442" s="7">
        <v>1</v>
      </c>
    </row>
    <row r="443" spans="1:7" ht="14.45" customHeight="1">
      <c r="B443" s="77" t="s">
        <v>369</v>
      </c>
      <c r="C443" s="81" t="s">
        <v>222</v>
      </c>
      <c r="D443" s="4">
        <v>0</v>
      </c>
      <c r="E443" s="3">
        <v>0</v>
      </c>
      <c r="F443" s="3">
        <v>0</v>
      </c>
      <c r="G443" s="83">
        <v>1</v>
      </c>
    </row>
    <row r="444" spans="1:7" ht="14.45" customHeight="1">
      <c r="A444" s="48" t="s">
        <v>5</v>
      </c>
      <c r="B444" s="77">
        <v>60</v>
      </c>
      <c r="C444" s="48" t="s">
        <v>36</v>
      </c>
      <c r="D444" s="2">
        <f>SUM(D440:D443)</f>
        <v>0</v>
      </c>
      <c r="E444" s="2">
        <f>SUM(E440:E443)</f>
        <v>0</v>
      </c>
      <c r="F444" s="2">
        <f t="shared" ref="F444" si="95">SUM(F440:F443)</f>
        <v>0</v>
      </c>
      <c r="G444" s="5">
        <v>4</v>
      </c>
    </row>
    <row r="445" spans="1:7" ht="14.45" customHeight="1">
      <c r="A445" s="48" t="s">
        <v>5</v>
      </c>
      <c r="B445" s="78">
        <v>3.7959999999999998</v>
      </c>
      <c r="C445" s="26" t="s">
        <v>370</v>
      </c>
      <c r="D445" s="2">
        <f>D444</f>
        <v>0</v>
      </c>
      <c r="E445" s="2">
        <f t="shared" ref="E445" si="96">E444</f>
        <v>0</v>
      </c>
      <c r="F445" s="2">
        <f t="shared" ref="F445" si="97">F444</f>
        <v>0</v>
      </c>
      <c r="G445" s="5">
        <v>4</v>
      </c>
    </row>
    <row r="446" spans="1:7" ht="14.45" customHeight="1">
      <c r="A446" s="48" t="s">
        <v>5</v>
      </c>
      <c r="B446" s="77">
        <v>3</v>
      </c>
      <c r="C446" s="48" t="s">
        <v>34</v>
      </c>
      <c r="D446" s="12">
        <f>D416+D427+D436+D445</f>
        <v>0</v>
      </c>
      <c r="E446" s="13">
        <f>E416+E427+E436+E445</f>
        <v>789869</v>
      </c>
      <c r="F446" s="13">
        <f t="shared" ref="F446" si="98">F416+F427+F436+F445</f>
        <v>789869</v>
      </c>
      <c r="G446" s="13">
        <v>896699</v>
      </c>
    </row>
    <row r="447" spans="1:7" ht="9.9499999999999993" customHeight="1">
      <c r="B447" s="77"/>
      <c r="C447" s="48"/>
      <c r="D447" s="76"/>
      <c r="E447" s="74"/>
      <c r="F447" s="76"/>
      <c r="G447" s="74"/>
    </row>
    <row r="448" spans="1:7" ht="14.45" customHeight="1">
      <c r="B448" s="55">
        <v>60</v>
      </c>
      <c r="C448" s="48" t="s">
        <v>78</v>
      </c>
      <c r="D448" s="76"/>
      <c r="E448" s="76"/>
      <c r="F448" s="76"/>
      <c r="G448" s="76"/>
    </row>
    <row r="449" spans="1:7" ht="14.45" customHeight="1">
      <c r="B449" s="78">
        <v>60.101999999999997</v>
      </c>
      <c r="C449" s="73" t="s">
        <v>79</v>
      </c>
      <c r="D449" s="76"/>
      <c r="E449" s="76"/>
      <c r="F449" s="76"/>
      <c r="G449" s="76"/>
    </row>
    <row r="450" spans="1:7" ht="14.45" customHeight="1">
      <c r="B450" s="77">
        <v>60</v>
      </c>
      <c r="C450" s="48" t="s">
        <v>36</v>
      </c>
      <c r="D450" s="76"/>
      <c r="E450" s="76"/>
      <c r="F450" s="76"/>
      <c r="G450" s="76"/>
    </row>
    <row r="451" spans="1:7" ht="14.45" customHeight="1">
      <c r="A451" s="93"/>
      <c r="B451" s="108">
        <v>61</v>
      </c>
      <c r="C451" s="95" t="s">
        <v>225</v>
      </c>
      <c r="D451" s="97"/>
      <c r="E451" s="97"/>
      <c r="F451" s="97"/>
      <c r="G451" s="97"/>
    </row>
    <row r="452" spans="1:7" ht="14.45" customHeight="1">
      <c r="B452" s="85" t="s">
        <v>227</v>
      </c>
      <c r="C452" s="81" t="s">
        <v>136</v>
      </c>
      <c r="D452" s="3">
        <v>0</v>
      </c>
      <c r="E452" s="7">
        <v>200</v>
      </c>
      <c r="F452" s="7">
        <v>200</v>
      </c>
      <c r="G452" s="19">
        <v>200</v>
      </c>
    </row>
    <row r="453" spans="1:7" ht="14.45" customHeight="1">
      <c r="A453" s="48" t="s">
        <v>5</v>
      </c>
      <c r="B453" s="77">
        <v>61</v>
      </c>
      <c r="C453" s="81" t="s">
        <v>225</v>
      </c>
      <c r="D453" s="2">
        <f t="shared" ref="D453:E453" si="99">D452</f>
        <v>0</v>
      </c>
      <c r="E453" s="5">
        <f t="shared" si="99"/>
        <v>200</v>
      </c>
      <c r="F453" s="5">
        <f t="shared" ref="F453" si="100">F452</f>
        <v>200</v>
      </c>
      <c r="G453" s="5">
        <v>200</v>
      </c>
    </row>
    <row r="454" spans="1:7" ht="9.9499999999999993" customHeight="1">
      <c r="B454" s="85"/>
      <c r="C454" s="81"/>
      <c r="D454" s="3"/>
      <c r="E454" s="7"/>
      <c r="F454" s="7"/>
      <c r="G454" s="82"/>
    </row>
    <row r="455" spans="1:7" ht="14.45" customHeight="1">
      <c r="B455" s="55">
        <v>62</v>
      </c>
      <c r="C455" s="48" t="s">
        <v>308</v>
      </c>
      <c r="D455" s="3"/>
      <c r="E455" s="7"/>
      <c r="F455" s="7"/>
      <c r="G455" s="82"/>
    </row>
    <row r="456" spans="1:7" ht="14.45" customHeight="1">
      <c r="B456" s="85" t="s">
        <v>324</v>
      </c>
      <c r="C456" s="81" t="s">
        <v>136</v>
      </c>
      <c r="D456" s="3">
        <v>0</v>
      </c>
      <c r="E456" s="7">
        <v>23000</v>
      </c>
      <c r="F456" s="7">
        <v>23000</v>
      </c>
      <c r="G456" s="19">
        <v>29000</v>
      </c>
    </row>
    <row r="457" spans="1:7" ht="14.45" customHeight="1">
      <c r="A457" s="48" t="s">
        <v>5</v>
      </c>
      <c r="B457" s="55">
        <v>62</v>
      </c>
      <c r="C457" s="48" t="s">
        <v>308</v>
      </c>
      <c r="D457" s="2">
        <f t="shared" ref="D457:E457" si="101">D456</f>
        <v>0</v>
      </c>
      <c r="E457" s="5">
        <f t="shared" si="101"/>
        <v>23000</v>
      </c>
      <c r="F457" s="5">
        <f t="shared" ref="F457" si="102">F456</f>
        <v>23000</v>
      </c>
      <c r="G457" s="5">
        <v>29000</v>
      </c>
    </row>
    <row r="458" spans="1:7" ht="14.45" customHeight="1">
      <c r="A458" s="48" t="s">
        <v>5</v>
      </c>
      <c r="B458" s="78">
        <v>60.101999999999997</v>
      </c>
      <c r="C458" s="73" t="s">
        <v>79</v>
      </c>
      <c r="D458" s="1">
        <f t="shared" ref="D458:E458" si="103">D453+D457</f>
        <v>0</v>
      </c>
      <c r="E458" s="8">
        <f t="shared" si="103"/>
        <v>23200</v>
      </c>
      <c r="F458" s="8">
        <f t="shared" ref="F458" si="104">F453+F457</f>
        <v>23200</v>
      </c>
      <c r="G458" s="8">
        <v>29200</v>
      </c>
    </row>
    <row r="459" spans="1:7" ht="14.45" customHeight="1">
      <c r="A459" s="86" t="s">
        <v>5</v>
      </c>
      <c r="B459" s="91">
        <v>60</v>
      </c>
      <c r="C459" s="86" t="s">
        <v>78</v>
      </c>
      <c r="D459" s="2">
        <f t="shared" ref="D459:E459" si="105">D458</f>
        <v>0</v>
      </c>
      <c r="E459" s="5">
        <f t="shared" si="105"/>
        <v>23200</v>
      </c>
      <c r="F459" s="5">
        <f t="shared" ref="F459" si="106">F458</f>
        <v>23200</v>
      </c>
      <c r="G459" s="5">
        <v>29200</v>
      </c>
    </row>
    <row r="460" spans="1:7" ht="14.1" customHeight="1">
      <c r="A460" s="48" t="s">
        <v>5</v>
      </c>
      <c r="B460" s="75">
        <v>2235</v>
      </c>
      <c r="C460" s="73" t="s">
        <v>0</v>
      </c>
      <c r="D460" s="10">
        <f t="shared" ref="D460" si="107">D459+D446+D408+D401</f>
        <v>0</v>
      </c>
      <c r="E460" s="15">
        <f>E459+E446+E408+E401</f>
        <v>2370537</v>
      </c>
      <c r="F460" s="15">
        <f>F459+F446+F408</f>
        <v>2453130</v>
      </c>
      <c r="G460" s="15">
        <v>2842975</v>
      </c>
    </row>
    <row r="461" spans="1:7" ht="9.9499999999999993" customHeight="1">
      <c r="A461" s="58"/>
      <c r="B461" s="62"/>
      <c r="D461" s="76"/>
      <c r="E461" s="76"/>
      <c r="F461" s="82"/>
      <c r="G461" s="76"/>
    </row>
    <row r="462" spans="1:7" ht="14.1" customHeight="1">
      <c r="A462" s="48" t="s">
        <v>7</v>
      </c>
      <c r="B462" s="75">
        <v>2236</v>
      </c>
      <c r="C462" s="73" t="s">
        <v>1</v>
      </c>
      <c r="D462" s="76"/>
      <c r="E462" s="76"/>
      <c r="F462" s="76"/>
      <c r="G462" s="76"/>
    </row>
    <row r="463" spans="1:7" ht="14.1" customHeight="1">
      <c r="B463" s="77">
        <v>2</v>
      </c>
      <c r="C463" s="48" t="s">
        <v>226</v>
      </c>
      <c r="D463" s="76"/>
      <c r="E463" s="76"/>
      <c r="F463" s="76"/>
      <c r="G463" s="76"/>
    </row>
    <row r="464" spans="1:7" ht="14.1" customHeight="1">
      <c r="B464" s="78">
        <v>2.101</v>
      </c>
      <c r="C464" s="73" t="s">
        <v>39</v>
      </c>
      <c r="D464" s="76"/>
      <c r="E464" s="76"/>
      <c r="F464" s="76"/>
      <c r="G464" s="76"/>
    </row>
    <row r="465" spans="1:7" ht="14.1" customHeight="1">
      <c r="B465" s="109" t="s">
        <v>12</v>
      </c>
      <c r="C465" s="81" t="s">
        <v>316</v>
      </c>
      <c r="D465" s="3">
        <v>0</v>
      </c>
      <c r="E465" s="7">
        <v>14100</v>
      </c>
      <c r="F465" s="7">
        <v>14100</v>
      </c>
      <c r="G465" s="7">
        <v>15000</v>
      </c>
    </row>
    <row r="466" spans="1:7" ht="14.1" customHeight="1">
      <c r="B466" s="109" t="s">
        <v>14</v>
      </c>
      <c r="C466" s="48" t="s">
        <v>127</v>
      </c>
      <c r="D466" s="3">
        <v>0</v>
      </c>
      <c r="E466" s="7">
        <v>58445</v>
      </c>
      <c r="F466" s="7">
        <v>58445</v>
      </c>
      <c r="G466" s="7">
        <v>58485</v>
      </c>
    </row>
    <row r="467" spans="1:7" ht="14.1" customHeight="1">
      <c r="B467" s="109" t="s">
        <v>57</v>
      </c>
      <c r="C467" s="81" t="s">
        <v>58</v>
      </c>
      <c r="D467" s="3">
        <v>0</v>
      </c>
      <c r="E467" s="7">
        <v>2100</v>
      </c>
      <c r="F467" s="7">
        <v>2100</v>
      </c>
      <c r="G467" s="7">
        <v>1800</v>
      </c>
    </row>
    <row r="468" spans="1:7" s="144" customFormat="1" ht="26.1" customHeight="1">
      <c r="A468" s="48"/>
      <c r="B468" s="100" t="s">
        <v>84</v>
      </c>
      <c r="C468" s="80" t="s">
        <v>93</v>
      </c>
      <c r="D468" s="3">
        <v>0</v>
      </c>
      <c r="E468" s="7">
        <v>110119</v>
      </c>
      <c r="F468" s="7">
        <v>110119</v>
      </c>
      <c r="G468" s="7">
        <v>64679</v>
      </c>
    </row>
    <row r="469" spans="1:7" s="144" customFormat="1" ht="26.1" customHeight="1">
      <c r="A469" s="48"/>
      <c r="B469" s="100" t="s">
        <v>89</v>
      </c>
      <c r="C469" s="80" t="s">
        <v>90</v>
      </c>
      <c r="D469" s="3">
        <v>0</v>
      </c>
      <c r="E469" s="7">
        <v>7000</v>
      </c>
      <c r="F469" s="7">
        <v>7000</v>
      </c>
      <c r="G469" s="3">
        <v>0</v>
      </c>
    </row>
    <row r="470" spans="1:7" ht="14.1" customHeight="1">
      <c r="A470" s="48" t="s">
        <v>5</v>
      </c>
      <c r="B470" s="78">
        <v>2.101</v>
      </c>
      <c r="C470" s="73" t="s">
        <v>39</v>
      </c>
      <c r="D470" s="12">
        <f t="shared" ref="D470:E470" si="108">SUM(D465:D469)</f>
        <v>0</v>
      </c>
      <c r="E470" s="13">
        <f t="shared" si="108"/>
        <v>191764</v>
      </c>
      <c r="F470" s="13">
        <f t="shared" ref="F470" si="109">SUM(F465:F469)</f>
        <v>191764</v>
      </c>
      <c r="G470" s="89">
        <v>139964</v>
      </c>
    </row>
    <row r="471" spans="1:7" ht="14.1" customHeight="1">
      <c r="A471" s="48" t="s">
        <v>5</v>
      </c>
      <c r="B471" s="77">
        <v>2</v>
      </c>
      <c r="C471" s="48" t="s">
        <v>226</v>
      </c>
      <c r="D471" s="10">
        <f t="shared" ref="D471:E471" si="110">SUM(D470)</f>
        <v>0</v>
      </c>
      <c r="E471" s="15">
        <f t="shared" si="110"/>
        <v>191764</v>
      </c>
      <c r="F471" s="15">
        <f t="shared" ref="F471" si="111">SUM(F470)</f>
        <v>191764</v>
      </c>
      <c r="G471" s="84">
        <v>139964</v>
      </c>
    </row>
    <row r="472" spans="1:7" ht="9.6" customHeight="1">
      <c r="B472" s="77"/>
      <c r="C472" s="48"/>
      <c r="D472" s="76"/>
      <c r="E472" s="76"/>
      <c r="F472" s="76"/>
      <c r="G472" s="76"/>
    </row>
    <row r="473" spans="1:7" ht="14.1" customHeight="1">
      <c r="B473" s="55">
        <v>80</v>
      </c>
      <c r="C473" s="48" t="s">
        <v>15</v>
      </c>
      <c r="D473" s="76"/>
      <c r="E473" s="76"/>
      <c r="F473" s="76"/>
      <c r="G473" s="76"/>
    </row>
    <row r="474" spans="1:7" ht="14.1" customHeight="1">
      <c r="B474" s="78">
        <v>80.001000000000005</v>
      </c>
      <c r="C474" s="73" t="s">
        <v>9</v>
      </c>
      <c r="D474" s="76"/>
      <c r="E474" s="76"/>
      <c r="F474" s="76"/>
      <c r="G474" s="76"/>
    </row>
    <row r="475" spans="1:7" ht="14.1" customHeight="1">
      <c r="B475" s="77">
        <v>44</v>
      </c>
      <c r="C475" s="48" t="s">
        <v>269</v>
      </c>
      <c r="D475" s="76"/>
      <c r="E475" s="76"/>
      <c r="F475" s="76"/>
      <c r="G475" s="76"/>
    </row>
    <row r="476" spans="1:7" ht="14.1" customHeight="1">
      <c r="B476" s="85" t="s">
        <v>335</v>
      </c>
      <c r="C476" s="81" t="s">
        <v>10</v>
      </c>
      <c r="D476" s="9">
        <v>0</v>
      </c>
      <c r="E476" s="7">
        <v>182016</v>
      </c>
      <c r="F476" s="7">
        <f>182016-29000</f>
        <v>153016</v>
      </c>
      <c r="G476" s="9">
        <v>0</v>
      </c>
    </row>
    <row r="477" spans="1:7" ht="14.1" customHeight="1">
      <c r="B477" s="85" t="s">
        <v>336</v>
      </c>
      <c r="C477" s="81" t="s">
        <v>85</v>
      </c>
      <c r="D477" s="3">
        <v>0</v>
      </c>
      <c r="E477" s="7">
        <v>65767</v>
      </c>
      <c r="F477" s="7">
        <v>65767</v>
      </c>
      <c r="G477" s="82">
        <v>66338</v>
      </c>
    </row>
    <row r="478" spans="1:7" ht="14.1" customHeight="1">
      <c r="B478" s="55" t="s">
        <v>337</v>
      </c>
      <c r="C478" s="81" t="s">
        <v>138</v>
      </c>
      <c r="D478" s="9">
        <v>0</v>
      </c>
      <c r="E478" s="19">
        <v>1</v>
      </c>
      <c r="F478" s="19">
        <v>1</v>
      </c>
      <c r="G478" s="9">
        <v>0</v>
      </c>
    </row>
    <row r="479" spans="1:7" ht="14.1" customHeight="1">
      <c r="B479" s="55" t="s">
        <v>338</v>
      </c>
      <c r="C479" s="81" t="s">
        <v>139</v>
      </c>
      <c r="D479" s="9">
        <v>0</v>
      </c>
      <c r="E479" s="19">
        <v>1</v>
      </c>
      <c r="F479" s="19">
        <v>1</v>
      </c>
      <c r="G479" s="9">
        <v>0</v>
      </c>
    </row>
    <row r="480" spans="1:7" ht="14.1" customHeight="1">
      <c r="B480" s="85" t="s">
        <v>339</v>
      </c>
      <c r="C480" s="81" t="s">
        <v>141</v>
      </c>
      <c r="D480" s="3">
        <v>0</v>
      </c>
      <c r="E480" s="7">
        <v>134</v>
      </c>
      <c r="F480" s="7">
        <v>134</v>
      </c>
      <c r="G480" s="82">
        <v>134</v>
      </c>
    </row>
    <row r="481" spans="1:7" ht="14.1" customHeight="1">
      <c r="B481" s="85" t="s">
        <v>340</v>
      </c>
      <c r="C481" s="81" t="s">
        <v>11</v>
      </c>
      <c r="D481" s="3">
        <v>0</v>
      </c>
      <c r="E481" s="7">
        <v>1211</v>
      </c>
      <c r="F481" s="7">
        <v>1211</v>
      </c>
      <c r="G481" s="82">
        <v>1211</v>
      </c>
    </row>
    <row r="482" spans="1:7" ht="14.1" customHeight="1">
      <c r="B482" s="85" t="s">
        <v>341</v>
      </c>
      <c r="C482" s="81" t="s">
        <v>137</v>
      </c>
      <c r="D482" s="1">
        <v>0</v>
      </c>
      <c r="E482" s="8">
        <v>150</v>
      </c>
      <c r="F482" s="8">
        <v>150</v>
      </c>
      <c r="G482" s="84">
        <v>150</v>
      </c>
    </row>
    <row r="483" spans="1:7" ht="14.1" customHeight="1">
      <c r="A483" s="48" t="s">
        <v>5</v>
      </c>
      <c r="B483" s="77">
        <v>44</v>
      </c>
      <c r="C483" s="48" t="s">
        <v>269</v>
      </c>
      <c r="D483" s="1">
        <f t="shared" ref="D483:E483" si="112">SUM(D476:D482)</f>
        <v>0</v>
      </c>
      <c r="E483" s="8">
        <f t="shared" si="112"/>
        <v>249280</v>
      </c>
      <c r="F483" s="8">
        <f t="shared" ref="F483" si="113">SUM(F476:F482)</f>
        <v>220280</v>
      </c>
      <c r="G483" s="8">
        <v>67833</v>
      </c>
    </row>
    <row r="484" spans="1:7" ht="9.9499999999999993" customHeight="1">
      <c r="B484" s="77"/>
      <c r="C484" s="48"/>
      <c r="D484" s="7"/>
      <c r="E484" s="7"/>
      <c r="F484" s="7"/>
      <c r="G484" s="7"/>
    </row>
    <row r="485" spans="1:7" ht="14.1" customHeight="1">
      <c r="B485" s="77">
        <v>61</v>
      </c>
      <c r="C485" s="48" t="s">
        <v>229</v>
      </c>
      <c r="D485" s="7"/>
      <c r="E485" s="7"/>
      <c r="F485" s="7"/>
      <c r="G485" s="7"/>
    </row>
    <row r="486" spans="1:7" ht="14.1" customHeight="1">
      <c r="B486" s="77" t="s">
        <v>230</v>
      </c>
      <c r="C486" s="48" t="s">
        <v>186</v>
      </c>
      <c r="D486" s="3">
        <v>0</v>
      </c>
      <c r="E486" s="7">
        <v>16958</v>
      </c>
      <c r="F486" s="7">
        <v>16958</v>
      </c>
      <c r="G486" s="7">
        <v>12158</v>
      </c>
    </row>
    <row r="487" spans="1:7" ht="14.1" customHeight="1">
      <c r="A487" s="48" t="s">
        <v>5</v>
      </c>
      <c r="B487" s="77">
        <v>61</v>
      </c>
      <c r="C487" s="48" t="s">
        <v>229</v>
      </c>
      <c r="D487" s="2">
        <f t="shared" ref="D487:E487" si="114">SUM(D486:D486)</f>
        <v>0</v>
      </c>
      <c r="E487" s="5">
        <f t="shared" si="114"/>
        <v>16958</v>
      </c>
      <c r="F487" s="5">
        <f t="shared" ref="F487" si="115">SUM(F486:F486)</f>
        <v>16958</v>
      </c>
      <c r="G487" s="5">
        <v>12158</v>
      </c>
    </row>
    <row r="488" spans="1:7" ht="14.1" customHeight="1">
      <c r="A488" s="48" t="s">
        <v>5</v>
      </c>
      <c r="B488" s="78">
        <v>80.001000000000005</v>
      </c>
      <c r="C488" s="73" t="s">
        <v>9</v>
      </c>
      <c r="D488" s="12">
        <f t="shared" ref="D488" si="116">D483+D487</f>
        <v>0</v>
      </c>
      <c r="E488" s="13">
        <f>E483+E487</f>
        <v>266238</v>
      </c>
      <c r="F488" s="13">
        <f t="shared" ref="F488" si="117">F483+F487</f>
        <v>237238</v>
      </c>
      <c r="G488" s="89">
        <v>79991</v>
      </c>
    </row>
    <row r="489" spans="1:7" ht="14.1" customHeight="1">
      <c r="A489" s="48" t="s">
        <v>5</v>
      </c>
      <c r="B489" s="55">
        <v>80</v>
      </c>
      <c r="C489" s="48" t="s">
        <v>15</v>
      </c>
      <c r="D489" s="12">
        <f t="shared" ref="D489" si="118">D488</f>
        <v>0</v>
      </c>
      <c r="E489" s="5">
        <f>E488</f>
        <v>266238</v>
      </c>
      <c r="F489" s="5">
        <f t="shared" ref="F489" si="119">F488</f>
        <v>237238</v>
      </c>
      <c r="G489" s="5">
        <v>79991</v>
      </c>
    </row>
    <row r="490" spans="1:7" ht="14.1" customHeight="1">
      <c r="A490" s="48" t="s">
        <v>5</v>
      </c>
      <c r="B490" s="75">
        <v>2236</v>
      </c>
      <c r="C490" s="73" t="s">
        <v>1</v>
      </c>
      <c r="D490" s="12">
        <f t="shared" ref="D490:F490" si="120">D489+D471</f>
        <v>0</v>
      </c>
      <c r="E490" s="13">
        <f>E489+E471</f>
        <v>458002</v>
      </c>
      <c r="F490" s="13">
        <f t="shared" si="120"/>
        <v>429002</v>
      </c>
      <c r="G490" s="89">
        <v>219955</v>
      </c>
    </row>
    <row r="491" spans="1:7" ht="14.1" customHeight="1">
      <c r="A491" s="110" t="s">
        <v>5</v>
      </c>
      <c r="B491" s="111"/>
      <c r="C491" s="112" t="s">
        <v>6</v>
      </c>
      <c r="D491" s="12">
        <f t="shared" ref="D491:F491" si="121">D490+D460+D27</f>
        <v>0</v>
      </c>
      <c r="E491" s="13">
        <f t="shared" si="121"/>
        <v>2829039</v>
      </c>
      <c r="F491" s="13">
        <f t="shared" si="121"/>
        <v>2882632</v>
      </c>
      <c r="G491" s="13">
        <v>3062930</v>
      </c>
    </row>
    <row r="492" spans="1:7" ht="9.9499999999999993" customHeight="1">
      <c r="C492" s="113"/>
      <c r="D492" s="76"/>
      <c r="E492" s="76"/>
      <c r="F492" s="76"/>
      <c r="G492" s="76"/>
    </row>
    <row r="493" spans="1:7" ht="13.9" customHeight="1">
      <c r="C493" s="73" t="s">
        <v>37</v>
      </c>
      <c r="D493" s="76"/>
      <c r="E493" s="76"/>
      <c r="F493" s="76"/>
      <c r="G493" s="76"/>
    </row>
    <row r="494" spans="1:7">
      <c r="A494" s="48" t="s">
        <v>7</v>
      </c>
      <c r="B494" s="75">
        <v>4235</v>
      </c>
      <c r="C494" s="73" t="s">
        <v>325</v>
      </c>
      <c r="D494" s="76"/>
      <c r="E494" s="76"/>
      <c r="F494" s="76"/>
      <c r="G494" s="76"/>
    </row>
    <row r="495" spans="1:7" ht="14.1" customHeight="1">
      <c r="B495" s="77">
        <v>2</v>
      </c>
      <c r="C495" s="48" t="s">
        <v>17</v>
      </c>
      <c r="D495" s="76"/>
      <c r="E495" s="76"/>
      <c r="F495" s="76"/>
      <c r="G495" s="76"/>
    </row>
    <row r="496" spans="1:7" ht="14.1" customHeight="1">
      <c r="B496" s="78">
        <v>2.101</v>
      </c>
      <c r="C496" s="73" t="s">
        <v>20</v>
      </c>
      <c r="D496" s="76"/>
      <c r="E496" s="76"/>
      <c r="F496" s="76"/>
      <c r="G496" s="76"/>
    </row>
    <row r="497" spans="1:7" ht="14.1" customHeight="1">
      <c r="B497" s="55">
        <v>44</v>
      </c>
      <c r="C497" s="48" t="s">
        <v>269</v>
      </c>
      <c r="D497" s="74"/>
      <c r="E497" s="74"/>
      <c r="F497" s="74"/>
      <c r="G497" s="74"/>
    </row>
    <row r="498" spans="1:7" ht="14.1" customHeight="1">
      <c r="A498" s="93"/>
      <c r="B498" s="94">
        <v>50</v>
      </c>
      <c r="C498" s="93" t="s">
        <v>71</v>
      </c>
      <c r="D498" s="98"/>
      <c r="E498" s="98"/>
      <c r="F498" s="98"/>
      <c r="G498" s="98"/>
    </row>
    <row r="499" spans="1:7" ht="14.1" customHeight="1">
      <c r="B499" s="55" t="s">
        <v>276</v>
      </c>
      <c r="C499" s="48" t="s">
        <v>277</v>
      </c>
      <c r="D499" s="9">
        <v>0</v>
      </c>
      <c r="E499" s="19">
        <v>5000</v>
      </c>
      <c r="F499" s="19">
        <v>5000</v>
      </c>
      <c r="G499" s="7">
        <v>5000</v>
      </c>
    </row>
    <row r="500" spans="1:7" ht="14.1" customHeight="1">
      <c r="A500" s="48" t="s">
        <v>5</v>
      </c>
      <c r="B500" s="55">
        <v>50</v>
      </c>
      <c r="C500" s="48" t="s">
        <v>71</v>
      </c>
      <c r="D500" s="12">
        <f t="shared" ref="D500:E501" si="122">D499</f>
        <v>0</v>
      </c>
      <c r="E500" s="13">
        <f t="shared" si="122"/>
        <v>5000</v>
      </c>
      <c r="F500" s="13">
        <f t="shared" ref="F500" si="123">F499</f>
        <v>5000</v>
      </c>
      <c r="G500" s="13">
        <v>5000</v>
      </c>
    </row>
    <row r="501" spans="1:7" ht="14.1" customHeight="1">
      <c r="A501" s="48" t="s">
        <v>5</v>
      </c>
      <c r="B501" s="55">
        <v>44</v>
      </c>
      <c r="C501" s="48" t="s">
        <v>269</v>
      </c>
      <c r="D501" s="12">
        <f t="shared" si="122"/>
        <v>0</v>
      </c>
      <c r="E501" s="13">
        <f t="shared" si="122"/>
        <v>5000</v>
      </c>
      <c r="F501" s="13">
        <f t="shared" ref="F501" si="124">F500</f>
        <v>5000</v>
      </c>
      <c r="G501" s="13">
        <v>5000</v>
      </c>
    </row>
    <row r="502" spans="1:7" ht="9.9499999999999993" customHeight="1">
      <c r="B502" s="78"/>
      <c r="C502" s="73"/>
      <c r="D502" s="76"/>
      <c r="E502" s="76"/>
      <c r="F502" s="76"/>
      <c r="G502" s="76"/>
    </row>
    <row r="503" spans="1:7" ht="15" customHeight="1">
      <c r="B503" s="55">
        <v>60</v>
      </c>
      <c r="C503" s="48" t="s">
        <v>63</v>
      </c>
      <c r="D503" s="76"/>
      <c r="E503" s="76"/>
      <c r="F503" s="76"/>
      <c r="G503" s="76"/>
    </row>
    <row r="504" spans="1:7" ht="42" customHeight="1">
      <c r="B504" s="55">
        <v>66</v>
      </c>
      <c r="C504" s="80" t="s">
        <v>76</v>
      </c>
      <c r="D504" s="76"/>
      <c r="E504" s="24"/>
      <c r="F504" s="24"/>
      <c r="G504" s="74"/>
    </row>
    <row r="505" spans="1:7">
      <c r="A505" s="86"/>
      <c r="B505" s="91" t="s">
        <v>231</v>
      </c>
      <c r="C505" s="102" t="s">
        <v>232</v>
      </c>
      <c r="D505" s="1">
        <v>0</v>
      </c>
      <c r="E505" s="8">
        <v>6423</v>
      </c>
      <c r="F505" s="8">
        <v>6423</v>
      </c>
      <c r="G505" s="8">
        <v>89225</v>
      </c>
    </row>
    <row r="506" spans="1:7" ht="41.25" customHeight="1">
      <c r="A506" s="48" t="s">
        <v>5</v>
      </c>
      <c r="B506" s="55">
        <v>66</v>
      </c>
      <c r="C506" s="80" t="s">
        <v>76</v>
      </c>
      <c r="D506" s="1">
        <f t="shared" ref="D506:E506" si="125">SUM(D505)</f>
        <v>0</v>
      </c>
      <c r="E506" s="8">
        <f t="shared" si="125"/>
        <v>6423</v>
      </c>
      <c r="F506" s="8">
        <f t="shared" ref="F506" si="126">SUM(F505)</f>
        <v>6423</v>
      </c>
      <c r="G506" s="8">
        <v>89225</v>
      </c>
    </row>
    <row r="507" spans="1:7" ht="14.65" customHeight="1">
      <c r="A507" s="48" t="s">
        <v>5</v>
      </c>
      <c r="B507" s="55">
        <v>60</v>
      </c>
      <c r="C507" s="48" t="s">
        <v>63</v>
      </c>
      <c r="D507" s="1">
        <f t="shared" ref="D507" si="127">D506</f>
        <v>0</v>
      </c>
      <c r="E507" s="8">
        <f>E506</f>
        <v>6423</v>
      </c>
      <c r="F507" s="8">
        <f t="shared" ref="F507" si="128">F506</f>
        <v>6423</v>
      </c>
      <c r="G507" s="8">
        <v>89225</v>
      </c>
    </row>
    <row r="508" spans="1:7" ht="14.65" customHeight="1">
      <c r="A508" s="48" t="s">
        <v>5</v>
      </c>
      <c r="B508" s="78">
        <v>2.101</v>
      </c>
      <c r="C508" s="73" t="s">
        <v>20</v>
      </c>
      <c r="D508" s="1">
        <f t="shared" ref="D508" si="129">D507+D501</f>
        <v>0</v>
      </c>
      <c r="E508" s="8">
        <f>E507+E501</f>
        <v>11423</v>
      </c>
      <c r="F508" s="8">
        <f t="shared" ref="F508" si="130">F507+F501</f>
        <v>11423</v>
      </c>
      <c r="G508" s="8">
        <v>94225</v>
      </c>
    </row>
    <row r="509" spans="1:7" ht="9.9499999999999993" customHeight="1">
      <c r="C509" s="48"/>
      <c r="D509" s="76"/>
      <c r="E509" s="76"/>
      <c r="F509" s="76"/>
      <c r="G509" s="74"/>
    </row>
    <row r="510" spans="1:7" ht="15" customHeight="1">
      <c r="B510" s="78">
        <v>2.1019999999999999</v>
      </c>
      <c r="C510" s="73" t="s">
        <v>23</v>
      </c>
      <c r="D510" s="76"/>
      <c r="E510" s="76"/>
      <c r="F510" s="76"/>
      <c r="G510" s="74"/>
    </row>
    <row r="511" spans="1:7" ht="15" customHeight="1">
      <c r="B511" s="55">
        <v>60</v>
      </c>
      <c r="C511" s="48" t="s">
        <v>63</v>
      </c>
      <c r="D511" s="76"/>
      <c r="E511" s="76"/>
      <c r="F511" s="76"/>
      <c r="G511" s="74"/>
    </row>
    <row r="512" spans="1:7" ht="15" customHeight="1">
      <c r="B512" s="55">
        <v>66</v>
      </c>
      <c r="C512" s="48" t="s">
        <v>233</v>
      </c>
      <c r="D512" s="76"/>
      <c r="E512" s="76"/>
      <c r="F512" s="76"/>
      <c r="G512" s="74"/>
    </row>
    <row r="513" spans="1:7" ht="15" customHeight="1">
      <c r="B513" s="55" t="s">
        <v>231</v>
      </c>
      <c r="C513" s="80" t="s">
        <v>232</v>
      </c>
      <c r="D513" s="3">
        <v>0</v>
      </c>
      <c r="E513" s="7">
        <v>61782</v>
      </c>
      <c r="F513" s="7">
        <v>61782</v>
      </c>
      <c r="G513" s="7">
        <v>89267</v>
      </c>
    </row>
    <row r="514" spans="1:7" ht="15" customHeight="1">
      <c r="A514" s="48" t="s">
        <v>5</v>
      </c>
      <c r="B514" s="55">
        <v>66</v>
      </c>
      <c r="C514" s="48" t="s">
        <v>233</v>
      </c>
      <c r="D514" s="2">
        <f t="shared" ref="D514:E514" si="131">SUM(D513:D513)</f>
        <v>0</v>
      </c>
      <c r="E514" s="5">
        <f t="shared" si="131"/>
        <v>61782</v>
      </c>
      <c r="F514" s="5">
        <f t="shared" ref="F514" si="132">SUM(F513:F513)</f>
        <v>61782</v>
      </c>
      <c r="G514" s="5">
        <v>89267</v>
      </c>
    </row>
    <row r="515" spans="1:7" ht="9.9499999999999993" customHeight="1">
      <c r="C515" s="48"/>
      <c r="D515" s="3"/>
      <c r="E515" s="3"/>
      <c r="F515" s="3"/>
      <c r="G515" s="7"/>
    </row>
    <row r="516" spans="1:7" ht="25.5">
      <c r="B516" s="55">
        <v>67</v>
      </c>
      <c r="C516" s="48" t="s">
        <v>372</v>
      </c>
      <c r="D516" s="97"/>
      <c r="E516" s="97"/>
      <c r="F516" s="97"/>
      <c r="G516" s="98"/>
    </row>
    <row r="517" spans="1:7" ht="15" customHeight="1">
      <c r="B517" s="55" t="s">
        <v>373</v>
      </c>
      <c r="C517" s="80" t="s">
        <v>232</v>
      </c>
      <c r="D517" s="3">
        <v>0</v>
      </c>
      <c r="E517" s="3">
        <v>0</v>
      </c>
      <c r="F517" s="3">
        <v>0</v>
      </c>
      <c r="G517" s="7">
        <v>167500</v>
      </c>
    </row>
    <row r="518" spans="1:7" ht="15" customHeight="1">
      <c r="A518" s="48" t="s">
        <v>5</v>
      </c>
      <c r="B518" s="55">
        <v>67</v>
      </c>
      <c r="C518" s="48" t="s">
        <v>372</v>
      </c>
      <c r="D518" s="2">
        <f t="shared" ref="D518:E518" si="133">SUM(D517:D517)</f>
        <v>0</v>
      </c>
      <c r="E518" s="2">
        <f t="shared" si="133"/>
        <v>0</v>
      </c>
      <c r="F518" s="2">
        <f t="shared" ref="F518" si="134">SUM(F517:F517)</f>
        <v>0</v>
      </c>
      <c r="G518" s="5">
        <v>167500</v>
      </c>
    </row>
    <row r="519" spans="1:7" ht="15" customHeight="1">
      <c r="A519" s="48" t="s">
        <v>5</v>
      </c>
      <c r="B519" s="55">
        <v>60</v>
      </c>
      <c r="C519" s="48" t="s">
        <v>63</v>
      </c>
      <c r="D519" s="1">
        <f>D514+D518</f>
        <v>0</v>
      </c>
      <c r="E519" s="8">
        <f t="shared" ref="E519:F519" si="135">E514+E518</f>
        <v>61782</v>
      </c>
      <c r="F519" s="8">
        <f t="shared" si="135"/>
        <v>61782</v>
      </c>
      <c r="G519" s="8">
        <v>256767</v>
      </c>
    </row>
    <row r="520" spans="1:7" ht="15" customHeight="1">
      <c r="A520" s="48" t="s">
        <v>5</v>
      </c>
      <c r="B520" s="78">
        <v>2.1019999999999999</v>
      </c>
      <c r="C520" s="73" t="s">
        <v>23</v>
      </c>
      <c r="D520" s="1">
        <f>D519</f>
        <v>0</v>
      </c>
      <c r="E520" s="8">
        <f t="shared" ref="E520:F520" si="136">E519</f>
        <v>61782</v>
      </c>
      <c r="F520" s="8">
        <f t="shared" si="136"/>
        <v>61782</v>
      </c>
      <c r="G520" s="8">
        <v>256767</v>
      </c>
    </row>
    <row r="521" spans="1:7" ht="9.9499999999999993" customHeight="1">
      <c r="B521" s="78"/>
      <c r="C521" s="73"/>
      <c r="D521" s="3"/>
      <c r="E521" s="3"/>
      <c r="F521" s="3"/>
      <c r="G521" s="7"/>
    </row>
    <row r="522" spans="1:7" ht="15" customHeight="1">
      <c r="B522" s="78">
        <v>2.1030000000000002</v>
      </c>
      <c r="C522" s="73" t="s">
        <v>27</v>
      </c>
      <c r="D522" s="76"/>
      <c r="E522" s="76"/>
      <c r="F522" s="76"/>
      <c r="G522" s="74"/>
    </row>
    <row r="523" spans="1:7" ht="15" customHeight="1">
      <c r="B523" s="55">
        <v>60</v>
      </c>
      <c r="C523" s="48" t="s">
        <v>63</v>
      </c>
      <c r="D523" s="76"/>
      <c r="E523" s="76"/>
      <c r="F523" s="76"/>
      <c r="G523" s="74"/>
    </row>
    <row r="524" spans="1:7" ht="15" customHeight="1">
      <c r="B524" s="55">
        <v>61</v>
      </c>
      <c r="C524" s="48" t="s">
        <v>374</v>
      </c>
      <c r="D524" s="76"/>
      <c r="E524" s="76"/>
      <c r="F524" s="76"/>
      <c r="G524" s="74"/>
    </row>
    <row r="525" spans="1:7" ht="15" customHeight="1">
      <c r="B525" s="55" t="s">
        <v>375</v>
      </c>
      <c r="C525" s="80" t="s">
        <v>232</v>
      </c>
      <c r="D525" s="3">
        <v>0</v>
      </c>
      <c r="E525" s="3">
        <v>0</v>
      </c>
      <c r="F525" s="3">
        <v>0</v>
      </c>
      <c r="G525" s="7">
        <v>5000</v>
      </c>
    </row>
    <row r="526" spans="1:7" ht="15" customHeight="1">
      <c r="A526" s="48" t="s">
        <v>5</v>
      </c>
      <c r="B526" s="55">
        <v>61</v>
      </c>
      <c r="C526" s="48" t="s">
        <v>374</v>
      </c>
      <c r="D526" s="2">
        <f t="shared" ref="D526:E526" si="137">SUM(D525:D525)</f>
        <v>0</v>
      </c>
      <c r="E526" s="2">
        <f t="shared" si="137"/>
        <v>0</v>
      </c>
      <c r="F526" s="2">
        <f t="shared" ref="F526" si="138">SUM(F525:F525)</f>
        <v>0</v>
      </c>
      <c r="G526" s="5">
        <v>5000</v>
      </c>
    </row>
    <row r="527" spans="1:7" ht="9.9499999999999993" customHeight="1">
      <c r="C527" s="48"/>
      <c r="D527" s="3"/>
      <c r="E527" s="3"/>
      <c r="F527" s="3"/>
      <c r="G527" s="7"/>
    </row>
    <row r="528" spans="1:7">
      <c r="B528" s="55">
        <v>62</v>
      </c>
      <c r="C528" s="48" t="s">
        <v>376</v>
      </c>
      <c r="D528" s="97"/>
      <c r="E528" s="97"/>
      <c r="F528" s="97"/>
      <c r="G528" s="98"/>
    </row>
    <row r="529" spans="1:7" ht="15" customHeight="1">
      <c r="B529" s="55" t="s">
        <v>377</v>
      </c>
      <c r="C529" s="80" t="s">
        <v>232</v>
      </c>
      <c r="D529" s="3">
        <v>0</v>
      </c>
      <c r="E529" s="3">
        <v>0</v>
      </c>
      <c r="F529" s="3">
        <v>0</v>
      </c>
      <c r="G529" s="7">
        <v>6000</v>
      </c>
    </row>
    <row r="530" spans="1:7" ht="15" customHeight="1">
      <c r="A530" s="48" t="s">
        <v>5</v>
      </c>
      <c r="B530" s="55">
        <v>62</v>
      </c>
      <c r="C530" s="48" t="s">
        <v>376</v>
      </c>
      <c r="D530" s="2">
        <f t="shared" ref="D530:E530" si="139">SUM(D529:D529)</f>
        <v>0</v>
      </c>
      <c r="E530" s="2">
        <f t="shared" si="139"/>
        <v>0</v>
      </c>
      <c r="F530" s="2">
        <f t="shared" ref="F530" si="140">SUM(F529:F529)</f>
        <v>0</v>
      </c>
      <c r="G530" s="5">
        <v>6000</v>
      </c>
    </row>
    <row r="531" spans="1:7" ht="9.9499999999999993" customHeight="1">
      <c r="C531" s="48"/>
      <c r="D531" s="3"/>
      <c r="E531" s="3"/>
      <c r="F531" s="3"/>
      <c r="G531" s="7"/>
    </row>
    <row r="532" spans="1:7">
      <c r="B532" s="55">
        <v>63</v>
      </c>
      <c r="C532" s="48" t="s">
        <v>378</v>
      </c>
      <c r="D532" s="97"/>
      <c r="E532" s="97"/>
      <c r="F532" s="97"/>
      <c r="G532" s="98"/>
    </row>
    <row r="533" spans="1:7" ht="15" customHeight="1">
      <c r="B533" s="55" t="s">
        <v>379</v>
      </c>
      <c r="C533" s="80" t="s">
        <v>232</v>
      </c>
      <c r="D533" s="3">
        <v>0</v>
      </c>
      <c r="E533" s="3">
        <v>0</v>
      </c>
      <c r="F533" s="3">
        <v>0</v>
      </c>
      <c r="G533" s="7">
        <v>6000</v>
      </c>
    </row>
    <row r="534" spans="1:7" ht="15" customHeight="1">
      <c r="A534" s="48" t="s">
        <v>5</v>
      </c>
      <c r="B534" s="55">
        <v>63</v>
      </c>
      <c r="C534" s="48" t="s">
        <v>378</v>
      </c>
      <c r="D534" s="2">
        <f t="shared" ref="D534:E534" si="141">SUM(D533:D533)</f>
        <v>0</v>
      </c>
      <c r="E534" s="2">
        <f t="shared" si="141"/>
        <v>0</v>
      </c>
      <c r="F534" s="2">
        <f t="shared" ref="F534" si="142">SUM(F533:F533)</f>
        <v>0</v>
      </c>
      <c r="G534" s="5">
        <v>6000</v>
      </c>
    </row>
    <row r="535" spans="1:7" ht="9.9499999999999993" customHeight="1">
      <c r="C535" s="48"/>
      <c r="D535" s="3"/>
      <c r="E535" s="3"/>
      <c r="F535" s="3"/>
      <c r="G535" s="7"/>
    </row>
    <row r="536" spans="1:7">
      <c r="B536" s="55">
        <v>64</v>
      </c>
      <c r="C536" s="48" t="s">
        <v>380</v>
      </c>
      <c r="D536" s="97"/>
      <c r="E536" s="97"/>
      <c r="F536" s="97"/>
      <c r="G536" s="98"/>
    </row>
    <row r="537" spans="1:7" ht="15" customHeight="1">
      <c r="B537" s="55" t="s">
        <v>381</v>
      </c>
      <c r="C537" s="80" t="s">
        <v>232</v>
      </c>
      <c r="D537" s="3">
        <v>0</v>
      </c>
      <c r="E537" s="3">
        <v>0</v>
      </c>
      <c r="F537" s="3">
        <v>0</v>
      </c>
      <c r="G537" s="7">
        <v>200</v>
      </c>
    </row>
    <row r="538" spans="1:7" ht="15" customHeight="1">
      <c r="A538" s="48" t="s">
        <v>5</v>
      </c>
      <c r="B538" s="55">
        <v>64</v>
      </c>
      <c r="C538" s="48" t="s">
        <v>380</v>
      </c>
      <c r="D538" s="2">
        <f t="shared" ref="D538:E538" si="143">SUM(D537:D537)</f>
        <v>0</v>
      </c>
      <c r="E538" s="2">
        <f t="shared" si="143"/>
        <v>0</v>
      </c>
      <c r="F538" s="2">
        <f t="shared" ref="F538" si="144">SUM(F537:F537)</f>
        <v>0</v>
      </c>
      <c r="G538" s="5">
        <v>200</v>
      </c>
    </row>
    <row r="539" spans="1:7" ht="9.9499999999999993" customHeight="1">
      <c r="C539" s="48"/>
      <c r="D539" s="3"/>
      <c r="E539" s="3"/>
      <c r="F539" s="3"/>
      <c r="G539" s="7"/>
    </row>
    <row r="540" spans="1:7">
      <c r="B540" s="55">
        <v>65</v>
      </c>
      <c r="C540" s="48" t="s">
        <v>382</v>
      </c>
      <c r="D540" s="97"/>
      <c r="E540" s="97"/>
      <c r="F540" s="97"/>
      <c r="G540" s="98"/>
    </row>
    <row r="541" spans="1:7" ht="15" customHeight="1">
      <c r="B541" s="55" t="s">
        <v>383</v>
      </c>
      <c r="C541" s="80" t="s">
        <v>232</v>
      </c>
      <c r="D541" s="3">
        <v>0</v>
      </c>
      <c r="E541" s="3">
        <v>0</v>
      </c>
      <c r="F541" s="3">
        <v>0</v>
      </c>
      <c r="G541" s="7">
        <v>6269</v>
      </c>
    </row>
    <row r="542" spans="1:7" ht="15" customHeight="1">
      <c r="A542" s="48" t="s">
        <v>5</v>
      </c>
      <c r="B542" s="55">
        <v>65</v>
      </c>
      <c r="C542" s="48" t="s">
        <v>382</v>
      </c>
      <c r="D542" s="2">
        <f t="shared" ref="D542:E542" si="145">SUM(D541:D541)</f>
        <v>0</v>
      </c>
      <c r="E542" s="2">
        <f t="shared" si="145"/>
        <v>0</v>
      </c>
      <c r="F542" s="2">
        <f t="shared" ref="F542" si="146">SUM(F541:F541)</f>
        <v>0</v>
      </c>
      <c r="G542" s="5">
        <v>6269</v>
      </c>
    </row>
    <row r="543" spans="1:7" ht="15" customHeight="1">
      <c r="A543" s="48" t="s">
        <v>5</v>
      </c>
      <c r="B543" s="55">
        <v>60</v>
      </c>
      <c r="C543" s="48" t="s">
        <v>63</v>
      </c>
      <c r="D543" s="1">
        <f>D526+D530+D534+D538+D542</f>
        <v>0</v>
      </c>
      <c r="E543" s="1">
        <f t="shared" ref="E543:F543" si="147">E526+E530+E534+E538+E542</f>
        <v>0</v>
      </c>
      <c r="F543" s="1">
        <f t="shared" si="147"/>
        <v>0</v>
      </c>
      <c r="G543" s="8">
        <v>23469</v>
      </c>
    </row>
    <row r="544" spans="1:7" ht="15" customHeight="1">
      <c r="A544" s="48" t="s">
        <v>5</v>
      </c>
      <c r="B544" s="78">
        <v>2.1030000000000002</v>
      </c>
      <c r="C544" s="73" t="s">
        <v>27</v>
      </c>
      <c r="D544" s="1">
        <f>D543</f>
        <v>0</v>
      </c>
      <c r="E544" s="1">
        <f t="shared" ref="E544" si="148">E543</f>
        <v>0</v>
      </c>
      <c r="F544" s="1">
        <f t="shared" ref="F544" si="149">F543</f>
        <v>0</v>
      </c>
      <c r="G544" s="8">
        <v>23469</v>
      </c>
    </row>
    <row r="545" spans="1:7" ht="9.9499999999999993" customHeight="1">
      <c r="B545" s="78"/>
      <c r="C545" s="73"/>
      <c r="D545" s="3"/>
      <c r="E545" s="3"/>
      <c r="F545" s="3"/>
      <c r="G545" s="7"/>
    </row>
    <row r="546" spans="1:7" ht="15" customHeight="1">
      <c r="B546" s="78">
        <v>2.1040000000000001</v>
      </c>
      <c r="C546" s="73" t="s">
        <v>309</v>
      </c>
      <c r="D546" s="76"/>
      <c r="E546" s="76"/>
      <c r="F546" s="76"/>
      <c r="G546" s="76"/>
    </row>
    <row r="547" spans="1:7" ht="15" customHeight="1">
      <c r="B547" s="55">
        <v>44</v>
      </c>
      <c r="C547" s="48" t="s">
        <v>269</v>
      </c>
      <c r="D547" s="74"/>
      <c r="E547" s="74"/>
      <c r="F547" s="74"/>
      <c r="G547" s="74"/>
    </row>
    <row r="548" spans="1:7" ht="15" customHeight="1">
      <c r="B548" s="55">
        <v>50</v>
      </c>
      <c r="C548" s="48" t="s">
        <v>317</v>
      </c>
      <c r="D548" s="74"/>
      <c r="E548" s="74"/>
      <c r="F548" s="74"/>
      <c r="G548" s="74"/>
    </row>
    <row r="549" spans="1:7" ht="15" customHeight="1">
      <c r="B549" s="55" t="s">
        <v>310</v>
      </c>
      <c r="C549" s="48" t="s">
        <v>232</v>
      </c>
      <c r="D549" s="9">
        <v>0</v>
      </c>
      <c r="E549" s="19">
        <v>10000</v>
      </c>
      <c r="F549" s="19">
        <v>10000</v>
      </c>
      <c r="G549" s="7">
        <v>5000</v>
      </c>
    </row>
    <row r="550" spans="1:7" ht="15" customHeight="1">
      <c r="A550" s="86" t="s">
        <v>5</v>
      </c>
      <c r="B550" s="91">
        <v>50</v>
      </c>
      <c r="C550" s="86" t="s">
        <v>317</v>
      </c>
      <c r="D550" s="12">
        <f t="shared" ref="D550:E550" si="150">D549</f>
        <v>0</v>
      </c>
      <c r="E550" s="13">
        <f t="shared" si="150"/>
        <v>10000</v>
      </c>
      <c r="F550" s="13">
        <f t="shared" ref="F550" si="151">F549</f>
        <v>10000</v>
      </c>
      <c r="G550" s="13">
        <v>5000</v>
      </c>
    </row>
    <row r="551" spans="1:7" ht="6" customHeight="1">
      <c r="C551" s="48"/>
      <c r="D551" s="74"/>
      <c r="E551" s="74"/>
      <c r="F551" s="74"/>
      <c r="G551" s="82"/>
    </row>
    <row r="552" spans="1:7">
      <c r="B552" s="55">
        <v>51</v>
      </c>
      <c r="C552" s="48" t="s">
        <v>318</v>
      </c>
      <c r="D552" s="74"/>
      <c r="E552" s="74"/>
      <c r="F552" s="74"/>
      <c r="G552" s="82"/>
    </row>
    <row r="553" spans="1:7" ht="15" customHeight="1">
      <c r="B553" s="55" t="s">
        <v>311</v>
      </c>
      <c r="C553" s="48" t="s">
        <v>232</v>
      </c>
      <c r="D553" s="9">
        <v>0</v>
      </c>
      <c r="E553" s="19">
        <v>10000</v>
      </c>
      <c r="F553" s="19">
        <v>10000</v>
      </c>
      <c r="G553" s="7">
        <v>5000</v>
      </c>
    </row>
    <row r="554" spans="1:7">
      <c r="A554" s="48" t="s">
        <v>5</v>
      </c>
      <c r="B554" s="55">
        <v>51</v>
      </c>
      <c r="C554" s="48" t="s">
        <v>318</v>
      </c>
      <c r="D554" s="12">
        <f t="shared" ref="D554:E554" si="152">D553</f>
        <v>0</v>
      </c>
      <c r="E554" s="13">
        <f t="shared" si="152"/>
        <v>10000</v>
      </c>
      <c r="F554" s="13">
        <f t="shared" ref="F554" si="153">F553</f>
        <v>10000</v>
      </c>
      <c r="G554" s="13">
        <v>5000</v>
      </c>
    </row>
    <row r="555" spans="1:7" ht="15" customHeight="1">
      <c r="C555" s="48"/>
      <c r="D555" s="104"/>
      <c r="E555" s="104"/>
      <c r="F555" s="104"/>
      <c r="G555" s="104"/>
    </row>
    <row r="556" spans="1:7" ht="25.5">
      <c r="B556" s="55">
        <v>52</v>
      </c>
      <c r="C556" s="48" t="s">
        <v>313</v>
      </c>
      <c r="D556" s="74"/>
      <c r="E556" s="74"/>
      <c r="F556" s="74"/>
      <c r="G556" s="74"/>
    </row>
    <row r="557" spans="1:7" ht="15" customHeight="1">
      <c r="B557" s="55" t="s">
        <v>312</v>
      </c>
      <c r="C557" s="48" t="s">
        <v>232</v>
      </c>
      <c r="D557" s="9">
        <v>0</v>
      </c>
      <c r="E557" s="19">
        <v>10000</v>
      </c>
      <c r="F557" s="19">
        <v>10000</v>
      </c>
      <c r="G557" s="7">
        <v>5000</v>
      </c>
    </row>
    <row r="558" spans="1:7" ht="25.5">
      <c r="A558" s="48" t="s">
        <v>5</v>
      </c>
      <c r="B558" s="55">
        <v>52</v>
      </c>
      <c r="C558" s="48" t="s">
        <v>313</v>
      </c>
      <c r="D558" s="12">
        <f t="shared" ref="D558:E558" si="154">D557</f>
        <v>0</v>
      </c>
      <c r="E558" s="13">
        <f t="shared" si="154"/>
        <v>10000</v>
      </c>
      <c r="F558" s="13">
        <f t="shared" ref="F558" si="155">F557</f>
        <v>10000</v>
      </c>
      <c r="G558" s="13">
        <v>5000</v>
      </c>
    </row>
    <row r="559" spans="1:7" ht="15" customHeight="1">
      <c r="C559" s="48"/>
      <c r="D559" s="74"/>
      <c r="E559" s="74"/>
      <c r="F559" s="74"/>
      <c r="G559" s="74"/>
    </row>
    <row r="560" spans="1:7">
      <c r="B560" s="55">
        <v>53</v>
      </c>
      <c r="C560" s="48" t="s">
        <v>314</v>
      </c>
      <c r="D560" s="74"/>
      <c r="E560" s="74"/>
      <c r="F560" s="74"/>
      <c r="G560" s="74"/>
    </row>
    <row r="561" spans="1:7" ht="15" customHeight="1">
      <c r="B561" s="55" t="s">
        <v>315</v>
      </c>
      <c r="C561" s="48" t="s">
        <v>232</v>
      </c>
      <c r="D561" s="9">
        <v>0</v>
      </c>
      <c r="E561" s="19">
        <v>5000</v>
      </c>
      <c r="F561" s="19">
        <v>5000</v>
      </c>
      <c r="G561" s="3">
        <v>0</v>
      </c>
    </row>
    <row r="562" spans="1:7">
      <c r="A562" s="48" t="s">
        <v>5</v>
      </c>
      <c r="B562" s="55">
        <v>53</v>
      </c>
      <c r="C562" s="48" t="s">
        <v>314</v>
      </c>
      <c r="D562" s="12">
        <f t="shared" ref="D562:E562" si="156">D561</f>
        <v>0</v>
      </c>
      <c r="E562" s="13">
        <f t="shared" si="156"/>
        <v>5000</v>
      </c>
      <c r="F562" s="13">
        <f t="shared" ref="F562" si="157">F561</f>
        <v>5000</v>
      </c>
      <c r="G562" s="12">
        <v>0</v>
      </c>
    </row>
    <row r="563" spans="1:7">
      <c r="C563" s="48"/>
      <c r="D563" s="23"/>
      <c r="E563" s="23"/>
      <c r="F563" s="23"/>
      <c r="G563" s="104"/>
    </row>
    <row r="564" spans="1:7">
      <c r="A564" s="105"/>
      <c r="B564" s="79">
        <v>54</v>
      </c>
      <c r="C564" s="80" t="s">
        <v>333</v>
      </c>
      <c r="D564" s="4"/>
      <c r="E564" s="4"/>
      <c r="F564" s="4"/>
      <c r="G564" s="98"/>
    </row>
    <row r="565" spans="1:7">
      <c r="A565" s="105"/>
      <c r="B565" s="79" t="s">
        <v>334</v>
      </c>
      <c r="C565" s="80" t="s">
        <v>232</v>
      </c>
      <c r="D565" s="4">
        <v>0</v>
      </c>
      <c r="E565" s="4">
        <v>0</v>
      </c>
      <c r="F565" s="14">
        <v>7500</v>
      </c>
      <c r="G565" s="7">
        <v>5000</v>
      </c>
    </row>
    <row r="566" spans="1:7">
      <c r="A566" s="105" t="s">
        <v>5</v>
      </c>
      <c r="B566" s="79">
        <v>54</v>
      </c>
      <c r="C566" s="80" t="s">
        <v>333</v>
      </c>
      <c r="D566" s="12">
        <f>D565</f>
        <v>0</v>
      </c>
      <c r="E566" s="12">
        <f t="shared" ref="E566" si="158">E565</f>
        <v>0</v>
      </c>
      <c r="F566" s="13">
        <f t="shared" ref="F566" si="159">F565</f>
        <v>7500</v>
      </c>
      <c r="G566" s="13">
        <v>5000</v>
      </c>
    </row>
    <row r="567" spans="1:7" ht="15" customHeight="1">
      <c r="A567" s="48" t="s">
        <v>5</v>
      </c>
      <c r="B567" s="55">
        <v>44</v>
      </c>
      <c r="C567" s="48" t="s">
        <v>269</v>
      </c>
      <c r="D567" s="12">
        <f>D554+D558+D562+D566</f>
        <v>0</v>
      </c>
      <c r="E567" s="13">
        <f>E554+E558+E562+E566-E558-E562</f>
        <v>10000</v>
      </c>
      <c r="F567" s="13">
        <f>F554+F558+F562+F566+F550</f>
        <v>42500</v>
      </c>
      <c r="G567" s="13">
        <v>20000</v>
      </c>
    </row>
    <row r="568" spans="1:7" ht="15" customHeight="1">
      <c r="A568" s="48" t="s">
        <v>5</v>
      </c>
      <c r="B568" s="78">
        <v>2.1040000000000001</v>
      </c>
      <c r="C568" s="73" t="s">
        <v>309</v>
      </c>
      <c r="D568" s="2">
        <f t="shared" ref="D568" si="160">D567</f>
        <v>0</v>
      </c>
      <c r="E568" s="5">
        <f>E567</f>
        <v>10000</v>
      </c>
      <c r="F568" s="5">
        <f>F567</f>
        <v>42500</v>
      </c>
      <c r="G568" s="5">
        <v>20000</v>
      </c>
    </row>
    <row r="569" spans="1:7" ht="15.4" customHeight="1">
      <c r="A569" s="48" t="s">
        <v>5</v>
      </c>
      <c r="B569" s="77">
        <v>2</v>
      </c>
      <c r="C569" s="48" t="s">
        <v>17</v>
      </c>
      <c r="D569" s="1">
        <f>D520+D508+D568+D544</f>
        <v>0</v>
      </c>
      <c r="E569" s="8">
        <f>E520+E508+E568+E544</f>
        <v>83205</v>
      </c>
      <c r="F569" s="8">
        <f>F520+F508+F568+F544</f>
        <v>115705</v>
      </c>
      <c r="G569" s="8">
        <v>394461</v>
      </c>
    </row>
    <row r="570" spans="1:7">
      <c r="A570" s="48" t="s">
        <v>5</v>
      </c>
      <c r="B570" s="75">
        <v>4235</v>
      </c>
      <c r="C570" s="73" t="s">
        <v>325</v>
      </c>
      <c r="D570" s="1">
        <f t="shared" ref="D570:E570" si="161">D569</f>
        <v>0</v>
      </c>
      <c r="E570" s="8">
        <f t="shared" si="161"/>
        <v>83205</v>
      </c>
      <c r="F570" s="8">
        <f t="shared" ref="F570" si="162">F569</f>
        <v>115705</v>
      </c>
      <c r="G570" s="8">
        <v>394461</v>
      </c>
    </row>
    <row r="571" spans="1:7" ht="13.35" customHeight="1">
      <c r="A571" s="110" t="s">
        <v>5</v>
      </c>
      <c r="B571" s="111"/>
      <c r="C571" s="112" t="s">
        <v>37</v>
      </c>
      <c r="D571" s="18">
        <f t="shared" ref="D571:E571" si="163">D570</f>
        <v>0</v>
      </c>
      <c r="E571" s="16">
        <f t="shared" si="163"/>
        <v>83205</v>
      </c>
      <c r="F571" s="16">
        <f t="shared" ref="F571" si="164">F570</f>
        <v>115705</v>
      </c>
      <c r="G571" s="16">
        <v>394461</v>
      </c>
    </row>
    <row r="572" spans="1:7" ht="13.35" customHeight="1">
      <c r="A572" s="110" t="s">
        <v>5</v>
      </c>
      <c r="B572" s="111"/>
      <c r="C572" s="112" t="s">
        <v>3</v>
      </c>
      <c r="D572" s="12">
        <f t="shared" ref="D572:F572" si="165">D571+D491</f>
        <v>0</v>
      </c>
      <c r="E572" s="13">
        <f t="shared" si="165"/>
        <v>2912244</v>
      </c>
      <c r="F572" s="13">
        <f t="shared" si="165"/>
        <v>2998337</v>
      </c>
      <c r="G572" s="89">
        <v>3457391</v>
      </c>
    </row>
    <row r="573" spans="1:7">
      <c r="C573" s="73"/>
      <c r="D573" s="76"/>
      <c r="E573" s="76"/>
      <c r="F573" s="76"/>
      <c r="G573" s="76"/>
    </row>
    <row r="574" spans="1:7" s="145" customFormat="1" ht="13.5">
      <c r="A574" s="122"/>
      <c r="B574" s="123"/>
      <c r="C574" s="124"/>
      <c r="D574" s="125"/>
      <c r="E574" s="125"/>
      <c r="F574" s="125"/>
      <c r="G574" s="126"/>
    </row>
    <row r="575" spans="1:7" ht="27.6" customHeight="1">
      <c r="A575" s="114"/>
      <c r="C575" s="48"/>
      <c r="D575" s="76"/>
      <c r="E575" s="3"/>
      <c r="F575" s="3"/>
      <c r="G575" s="3"/>
    </row>
    <row r="576" spans="1:7" ht="42" customHeight="1">
      <c r="A576" s="114"/>
      <c r="C576" s="48"/>
      <c r="D576" s="76"/>
      <c r="E576" s="3"/>
      <c r="F576" s="3"/>
      <c r="G576" s="3"/>
    </row>
    <row r="577" spans="1:7" ht="42" customHeight="1">
      <c r="A577" s="114"/>
      <c r="C577" s="48"/>
      <c r="D577" s="76"/>
      <c r="E577" s="6"/>
      <c r="F577" s="6"/>
      <c r="G577" s="6"/>
    </row>
    <row r="578" spans="1:7" ht="28.9" customHeight="1">
      <c r="A578" s="114"/>
      <c r="C578" s="48"/>
      <c r="D578" s="17"/>
      <c r="E578" s="4"/>
      <c r="F578" s="4"/>
      <c r="G578" s="4"/>
    </row>
    <row r="580" spans="1:7">
      <c r="A580" s="58"/>
      <c r="B580" s="58"/>
      <c r="D580" s="115"/>
    </row>
    <row r="581" spans="1:7">
      <c r="A581" s="58"/>
      <c r="B581" s="58"/>
      <c r="D581" s="74"/>
      <c r="E581" s="74"/>
      <c r="F581" s="74"/>
      <c r="G581" s="74"/>
    </row>
    <row r="582" spans="1:7">
      <c r="A582" s="58"/>
      <c r="B582" s="58"/>
      <c r="D582" s="116"/>
      <c r="E582" s="116"/>
      <c r="F582" s="116"/>
    </row>
    <row r="583" spans="1:7">
      <c r="A583" s="58"/>
      <c r="B583" s="58"/>
      <c r="C583" s="74"/>
      <c r="D583" s="117"/>
      <c r="E583" s="118"/>
      <c r="F583" s="27"/>
    </row>
    <row r="584" spans="1:7">
      <c r="A584" s="58"/>
      <c r="B584" s="58"/>
      <c r="C584" s="74"/>
    </row>
    <row r="585" spans="1:7" s="146" customFormat="1">
      <c r="A585" s="127"/>
      <c r="B585" s="127"/>
      <c r="C585" s="128"/>
      <c r="D585" s="129"/>
      <c r="E585" s="130"/>
      <c r="F585" s="129"/>
      <c r="G585" s="129"/>
    </row>
    <row r="586" spans="1:7">
      <c r="A586" s="58"/>
      <c r="B586" s="58"/>
      <c r="C586" s="74"/>
    </row>
    <row r="587" spans="1:7" s="147" customFormat="1">
      <c r="A587" s="119"/>
      <c r="B587" s="119"/>
      <c r="C587" s="66"/>
      <c r="D587" s="120"/>
      <c r="E587" s="120"/>
      <c r="F587" s="120"/>
      <c r="G587" s="120"/>
    </row>
    <row r="588" spans="1:7">
      <c r="A588" s="58"/>
      <c r="B588" s="58"/>
      <c r="C588" s="28"/>
      <c r="E588" s="115"/>
    </row>
    <row r="589" spans="1:7">
      <c r="A589" s="58"/>
      <c r="B589" s="58"/>
      <c r="C589" s="25"/>
    </row>
    <row r="590" spans="1:7">
      <c r="A590" s="58"/>
      <c r="B590" s="58"/>
      <c r="C590" s="25"/>
      <c r="E590" s="115"/>
    </row>
    <row r="591" spans="1:7">
      <c r="A591" s="58"/>
      <c r="B591" s="58"/>
      <c r="C591" s="25"/>
    </row>
    <row r="592" spans="1:7">
      <c r="A592" s="58"/>
      <c r="B592" s="58"/>
      <c r="C592" s="25"/>
    </row>
    <row r="593" spans="1:6">
      <c r="A593" s="58"/>
      <c r="B593" s="58"/>
      <c r="C593" s="25"/>
    </row>
    <row r="594" spans="1:6">
      <c r="A594" s="58"/>
      <c r="B594" s="58"/>
      <c r="C594" s="28"/>
      <c r="D594" s="29"/>
      <c r="E594" s="30"/>
      <c r="F594" s="29"/>
    </row>
    <row r="595" spans="1:6">
      <c r="A595" s="58"/>
      <c r="B595" s="58"/>
    </row>
    <row r="596" spans="1:6">
      <c r="A596" s="58"/>
      <c r="B596" s="58"/>
    </row>
    <row r="597" spans="1:6">
      <c r="A597" s="58"/>
      <c r="B597" s="58"/>
    </row>
    <row r="598" spans="1:6">
      <c r="A598" s="58"/>
      <c r="B598" s="58"/>
    </row>
    <row r="599" spans="1:6">
      <c r="A599" s="58"/>
      <c r="B599" s="58"/>
      <c r="C599" s="121"/>
      <c r="D599" s="121"/>
    </row>
    <row r="600" spans="1:6">
      <c r="A600" s="58"/>
      <c r="B600" s="58"/>
    </row>
    <row r="601" spans="1:6">
      <c r="A601" s="58"/>
      <c r="B601" s="58"/>
    </row>
    <row r="602" spans="1:6">
      <c r="A602" s="58"/>
      <c r="B602" s="58"/>
    </row>
    <row r="603" spans="1:6">
      <c r="A603" s="58"/>
      <c r="B603" s="58"/>
    </row>
    <row r="604" spans="1:6">
      <c r="A604" s="58"/>
      <c r="B604" s="58"/>
    </row>
    <row r="605" spans="1:6">
      <c r="A605" s="58"/>
      <c r="B605" s="58"/>
    </row>
    <row r="606" spans="1:6">
      <c r="A606" s="58"/>
      <c r="B606" s="58"/>
    </row>
    <row r="607" spans="1:6">
      <c r="A607" s="58"/>
      <c r="B607" s="58"/>
    </row>
    <row r="608" spans="1:6">
      <c r="A608" s="58"/>
      <c r="B608" s="58"/>
    </row>
    <row r="609" spans="1:2">
      <c r="A609" s="58"/>
      <c r="B609" s="58"/>
    </row>
    <row r="610" spans="1:2">
      <c r="A610" s="58"/>
      <c r="B610" s="58"/>
    </row>
    <row r="611" spans="1:2">
      <c r="A611" s="58"/>
      <c r="B611" s="58"/>
    </row>
    <row r="612" spans="1:2">
      <c r="A612" s="58"/>
      <c r="B612" s="58"/>
    </row>
    <row r="613" spans="1:2">
      <c r="A613" s="58"/>
      <c r="B613" s="58"/>
    </row>
    <row r="614" spans="1:2">
      <c r="A614" s="58"/>
      <c r="B614" s="58"/>
    </row>
    <row r="615" spans="1:2">
      <c r="A615" s="58"/>
      <c r="B615" s="58"/>
    </row>
    <row r="616" spans="1:2">
      <c r="A616" s="58"/>
      <c r="B616" s="58"/>
    </row>
    <row r="617" spans="1:2">
      <c r="A617" s="58"/>
      <c r="B617" s="58"/>
    </row>
    <row r="618" spans="1:2">
      <c r="A618" s="58"/>
      <c r="B618" s="58"/>
    </row>
    <row r="619" spans="1:2">
      <c r="A619" s="58"/>
      <c r="B619" s="58"/>
    </row>
    <row r="620" spans="1:2">
      <c r="A620" s="58"/>
      <c r="B620" s="58"/>
    </row>
    <row r="621" spans="1:2">
      <c r="A621" s="58"/>
      <c r="B621" s="58"/>
    </row>
    <row r="622" spans="1:2">
      <c r="A622" s="58"/>
      <c r="B622" s="58"/>
    </row>
    <row r="623" spans="1:2">
      <c r="A623" s="58"/>
      <c r="B623" s="58"/>
    </row>
    <row r="624" spans="1:2">
      <c r="A624" s="58"/>
      <c r="B624" s="58"/>
    </row>
    <row r="625" spans="1:2">
      <c r="A625" s="58"/>
      <c r="B625" s="58"/>
    </row>
    <row r="626" spans="1:2">
      <c r="A626" s="58"/>
      <c r="B626" s="58"/>
    </row>
    <row r="627" spans="1:2">
      <c r="A627" s="58"/>
      <c r="B627" s="58"/>
    </row>
    <row r="628" spans="1:2">
      <c r="A628" s="58"/>
      <c r="B628" s="58"/>
    </row>
    <row r="629" spans="1:2">
      <c r="A629" s="58"/>
      <c r="B629" s="58"/>
    </row>
    <row r="630" spans="1:2">
      <c r="A630" s="58"/>
      <c r="B630" s="58"/>
    </row>
    <row r="631" spans="1:2">
      <c r="A631" s="58"/>
      <c r="B631" s="58"/>
    </row>
    <row r="632" spans="1:2">
      <c r="A632" s="58"/>
      <c r="B632" s="58"/>
    </row>
    <row r="633" spans="1:2">
      <c r="A633" s="58"/>
      <c r="B633" s="58"/>
    </row>
    <row r="634" spans="1:2">
      <c r="A634" s="58"/>
      <c r="B634" s="58"/>
    </row>
    <row r="635" spans="1:2">
      <c r="A635" s="58"/>
      <c r="B635" s="58"/>
    </row>
    <row r="636" spans="1:2">
      <c r="A636" s="58"/>
      <c r="B636" s="58"/>
    </row>
    <row r="637" spans="1:2">
      <c r="A637" s="58"/>
      <c r="B637" s="58"/>
    </row>
    <row r="638" spans="1:2">
      <c r="A638" s="58"/>
      <c r="B638" s="58"/>
    </row>
    <row r="639" spans="1:2">
      <c r="A639" s="58"/>
      <c r="B639" s="58"/>
    </row>
    <row r="640" spans="1:2">
      <c r="A640" s="58"/>
      <c r="B640" s="58"/>
    </row>
    <row r="641" spans="1:2">
      <c r="A641" s="58"/>
      <c r="B641" s="58"/>
    </row>
    <row r="642" spans="1:2">
      <c r="A642" s="58"/>
      <c r="B642" s="58"/>
    </row>
    <row r="643" spans="1:2">
      <c r="A643" s="58"/>
      <c r="B643" s="58"/>
    </row>
    <row r="644" spans="1:2">
      <c r="A644" s="58"/>
      <c r="B644" s="58"/>
    </row>
    <row r="645" spans="1:2">
      <c r="A645" s="58"/>
      <c r="B645" s="58"/>
    </row>
    <row r="646" spans="1:2">
      <c r="A646" s="58"/>
      <c r="B646" s="58"/>
    </row>
    <row r="647" spans="1:2">
      <c r="A647" s="58"/>
      <c r="B647" s="58"/>
    </row>
    <row r="648" spans="1:2">
      <c r="A648" s="58"/>
      <c r="B648" s="58"/>
    </row>
    <row r="649" spans="1:2">
      <c r="A649" s="58"/>
      <c r="B649" s="58"/>
    </row>
    <row r="650" spans="1:2">
      <c r="A650" s="58"/>
      <c r="B650" s="58"/>
    </row>
    <row r="651" spans="1:2">
      <c r="A651" s="58"/>
      <c r="B651" s="58"/>
    </row>
    <row r="652" spans="1:2">
      <c r="A652" s="58"/>
      <c r="B652" s="58"/>
    </row>
    <row r="653" spans="1:2">
      <c r="A653" s="58"/>
      <c r="B653" s="58"/>
    </row>
    <row r="654" spans="1:2">
      <c r="A654" s="58"/>
      <c r="B654" s="58"/>
    </row>
    <row r="655" spans="1:2">
      <c r="A655" s="58"/>
      <c r="B655" s="58"/>
    </row>
    <row r="656" spans="1:2">
      <c r="A656" s="58"/>
      <c r="B656" s="58"/>
    </row>
    <row r="657" spans="1:2">
      <c r="A657" s="58"/>
      <c r="B657" s="58"/>
    </row>
    <row r="658" spans="1:2">
      <c r="A658" s="58"/>
      <c r="B658" s="58"/>
    </row>
    <row r="659" spans="1:2">
      <c r="A659" s="58"/>
      <c r="B659" s="58"/>
    </row>
    <row r="660" spans="1:2">
      <c r="A660" s="58"/>
      <c r="B660" s="58"/>
    </row>
    <row r="661" spans="1:2">
      <c r="A661" s="58"/>
      <c r="B661" s="58"/>
    </row>
    <row r="662" spans="1:2">
      <c r="A662" s="58"/>
      <c r="B662" s="58"/>
    </row>
    <row r="663" spans="1:2">
      <c r="A663" s="58"/>
      <c r="B663" s="58"/>
    </row>
    <row r="664" spans="1:2">
      <c r="A664" s="58"/>
      <c r="B664" s="58"/>
    </row>
    <row r="665" spans="1:2">
      <c r="A665" s="58"/>
      <c r="B665" s="58"/>
    </row>
    <row r="666" spans="1:2">
      <c r="A666" s="58"/>
      <c r="B666" s="58"/>
    </row>
    <row r="667" spans="1:2">
      <c r="A667" s="58"/>
      <c r="B667" s="58"/>
    </row>
    <row r="668" spans="1:2">
      <c r="A668" s="58"/>
      <c r="B668" s="58"/>
    </row>
    <row r="669" spans="1:2">
      <c r="A669" s="58"/>
      <c r="B669" s="58"/>
    </row>
    <row r="670" spans="1:2">
      <c r="A670" s="58"/>
      <c r="B670" s="58"/>
    </row>
    <row r="671" spans="1:2">
      <c r="A671" s="58"/>
      <c r="B671" s="58"/>
    </row>
    <row r="672" spans="1:2">
      <c r="A672" s="58"/>
      <c r="B672" s="58"/>
    </row>
    <row r="673" spans="1:2">
      <c r="A673" s="58"/>
      <c r="B673" s="58"/>
    </row>
    <row r="674" spans="1:2">
      <c r="A674" s="58"/>
      <c r="B674" s="58"/>
    </row>
    <row r="675" spans="1:2">
      <c r="A675" s="58"/>
      <c r="B675" s="58"/>
    </row>
    <row r="676" spans="1:2">
      <c r="A676" s="58"/>
      <c r="B676" s="58"/>
    </row>
    <row r="677" spans="1:2">
      <c r="A677" s="58"/>
      <c r="B677" s="58"/>
    </row>
    <row r="678" spans="1:2">
      <c r="A678" s="58"/>
      <c r="B678" s="58"/>
    </row>
    <row r="679" spans="1:2">
      <c r="A679" s="58"/>
      <c r="B679" s="58"/>
    </row>
    <row r="680" spans="1:2">
      <c r="A680" s="58"/>
      <c r="B680" s="58"/>
    </row>
    <row r="681" spans="1:2">
      <c r="A681" s="58"/>
      <c r="B681" s="58"/>
    </row>
    <row r="682" spans="1:2">
      <c r="A682" s="58"/>
      <c r="B682" s="58"/>
    </row>
    <row r="683" spans="1:2">
      <c r="A683" s="58"/>
      <c r="B683" s="58"/>
    </row>
    <row r="684" spans="1:2">
      <c r="A684" s="58"/>
      <c r="B684" s="58"/>
    </row>
    <row r="685" spans="1:2">
      <c r="A685" s="58"/>
      <c r="B685" s="58"/>
    </row>
    <row r="686" spans="1:2">
      <c r="A686" s="58"/>
      <c r="B686" s="58"/>
    </row>
    <row r="687" spans="1:2">
      <c r="A687" s="58"/>
      <c r="B687" s="58"/>
    </row>
    <row r="688" spans="1:2">
      <c r="A688" s="58"/>
      <c r="B688" s="58"/>
    </row>
    <row r="689" spans="1:2">
      <c r="A689" s="58"/>
      <c r="B689" s="58"/>
    </row>
    <row r="690" spans="1:2">
      <c r="A690" s="58"/>
      <c r="B690" s="58"/>
    </row>
    <row r="691" spans="1:2">
      <c r="A691" s="58"/>
      <c r="B691" s="58"/>
    </row>
    <row r="692" spans="1:2">
      <c r="A692" s="58"/>
      <c r="B692" s="58"/>
    </row>
    <row r="693" spans="1:2">
      <c r="A693" s="58"/>
      <c r="B693" s="58"/>
    </row>
    <row r="694" spans="1:2">
      <c r="A694" s="58"/>
      <c r="B694" s="58"/>
    </row>
    <row r="695" spans="1:2">
      <c r="A695" s="58"/>
      <c r="B695" s="58"/>
    </row>
    <row r="696" spans="1:2">
      <c r="A696" s="58"/>
      <c r="B696" s="58"/>
    </row>
    <row r="697" spans="1:2">
      <c r="A697" s="58"/>
      <c r="B697" s="58"/>
    </row>
    <row r="698" spans="1:2">
      <c r="A698" s="58"/>
      <c r="B698" s="58"/>
    </row>
    <row r="699" spans="1:2">
      <c r="A699" s="58"/>
      <c r="B699" s="58"/>
    </row>
    <row r="700" spans="1:2">
      <c r="A700" s="58"/>
      <c r="B700" s="58"/>
    </row>
    <row r="701" spans="1:2">
      <c r="A701" s="58"/>
      <c r="B701" s="58"/>
    </row>
    <row r="702" spans="1:2">
      <c r="A702" s="58"/>
      <c r="B702" s="58"/>
    </row>
    <row r="703" spans="1:2">
      <c r="A703" s="58"/>
      <c r="B703" s="58"/>
    </row>
    <row r="704" spans="1:2">
      <c r="A704" s="58"/>
      <c r="B704" s="58"/>
    </row>
    <row r="705" spans="1:2">
      <c r="A705" s="58"/>
      <c r="B705" s="58"/>
    </row>
    <row r="706" spans="1:2">
      <c r="A706" s="58"/>
      <c r="B706" s="58"/>
    </row>
    <row r="707" spans="1:2">
      <c r="A707" s="58"/>
      <c r="B707" s="58"/>
    </row>
    <row r="708" spans="1:2">
      <c r="A708" s="58"/>
      <c r="B708" s="58"/>
    </row>
    <row r="709" spans="1:2">
      <c r="A709" s="58"/>
      <c r="B709" s="58"/>
    </row>
    <row r="710" spans="1:2">
      <c r="A710" s="58"/>
      <c r="B710" s="58"/>
    </row>
    <row r="711" spans="1:2">
      <c r="A711" s="58"/>
      <c r="B711" s="58"/>
    </row>
    <row r="712" spans="1:2">
      <c r="A712" s="58"/>
      <c r="B712" s="58"/>
    </row>
    <row r="713" spans="1:2">
      <c r="A713" s="58"/>
      <c r="B713" s="58"/>
    </row>
    <row r="714" spans="1:2">
      <c r="A714" s="58"/>
      <c r="B714" s="58"/>
    </row>
    <row r="715" spans="1:2">
      <c r="A715" s="58"/>
      <c r="B715" s="58"/>
    </row>
    <row r="716" spans="1:2">
      <c r="A716" s="58"/>
      <c r="B716" s="58"/>
    </row>
    <row r="717" spans="1:2">
      <c r="A717" s="58"/>
      <c r="B717" s="58"/>
    </row>
    <row r="718" spans="1:2">
      <c r="A718" s="58"/>
      <c r="B718" s="58"/>
    </row>
    <row r="719" spans="1:2">
      <c r="A719" s="58"/>
      <c r="B719" s="58"/>
    </row>
    <row r="720" spans="1:2">
      <c r="A720" s="58"/>
      <c r="B720" s="58"/>
    </row>
    <row r="721" spans="1:2">
      <c r="A721" s="58"/>
      <c r="B721" s="58"/>
    </row>
    <row r="722" spans="1:2">
      <c r="A722" s="58"/>
      <c r="B722" s="58"/>
    </row>
    <row r="723" spans="1:2">
      <c r="A723" s="58"/>
      <c r="B723" s="58"/>
    </row>
    <row r="724" spans="1:2">
      <c r="A724" s="58"/>
      <c r="B724" s="58"/>
    </row>
    <row r="725" spans="1:2">
      <c r="A725" s="58"/>
      <c r="B725" s="58"/>
    </row>
    <row r="726" spans="1:2">
      <c r="A726" s="58"/>
      <c r="B726" s="58"/>
    </row>
    <row r="727" spans="1:2">
      <c r="A727" s="58"/>
      <c r="B727" s="58"/>
    </row>
    <row r="728" spans="1:2">
      <c r="A728" s="58"/>
      <c r="B728" s="58"/>
    </row>
  </sheetData>
  <autoFilter ref="A18:G580"/>
  <mergeCells count="3">
    <mergeCell ref="E5:G5"/>
    <mergeCell ref="A10:G10"/>
    <mergeCell ref="E8:G8"/>
  </mergeCells>
  <phoneticPr fontId="2" type="noConversion"/>
  <printOptions horizontalCentered="1"/>
  <pageMargins left="0.55118110236220474" right="0.55118110236220474" top="0.74803149606299213" bottom="1.5748031496062993" header="0.51181102362204722" footer="1.1811023622047245"/>
  <pageSetup paperSize="9" scale="94" firstPageNumber="449" fitToHeight="42" orientation="portrait" blackAndWhite="1" useFirstPageNumber="1" r:id="rId1"/>
  <headerFooter alignWithMargins="0">
    <oddHeader xml:space="preserve">&amp;C   </oddHeader>
    <oddFooter>&amp;C&amp;"Times New Roman,Bold"  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dem48</vt:lpstr>
      <vt:lpstr>'dem48'!Nutrition</vt:lpstr>
      <vt:lpstr>'dem48'!Print_Area</vt:lpstr>
      <vt:lpstr>'dem48'!Print_Titles</vt:lpstr>
      <vt:lpstr>'dem48'!revise</vt:lpstr>
      <vt:lpstr>'dem48'!scst</vt:lpstr>
      <vt:lpstr>'dem48'!SocialSecurity</vt:lpstr>
      <vt:lpstr>'dem48'!socialwelfare</vt:lpstr>
      <vt:lpstr>'dem48'!summary</vt:lpstr>
      <vt:lpstr>'dem48'!Voted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Budget JA1</cp:lastModifiedBy>
  <cp:lastPrinted>2024-08-03T11:34:37Z</cp:lastPrinted>
  <dcterms:created xsi:type="dcterms:W3CDTF">2004-06-02T16:26:47Z</dcterms:created>
  <dcterms:modified xsi:type="dcterms:W3CDTF">2024-08-12T06:25:01Z</dcterms:modified>
</cp:coreProperties>
</file>