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10" windowHeight="11010"/>
  </bookViews>
  <sheets>
    <sheet name="dem5" sheetId="4" r:id="rId1"/>
  </sheets>
  <definedNames>
    <definedName name="__123Graph_D" hidden="1">#REF!</definedName>
    <definedName name="_xlnm._FilterDatabase" localSheetId="0" hidden="1">'dem5'!$A$18:$L$554</definedName>
    <definedName name="_rec2" localSheetId="0">'dem5'!#REF!</definedName>
    <definedName name="_Regression_Int" localSheetId="0" hidden="1">1</definedName>
    <definedName name="culrec" localSheetId="0">'dem5'!$D$553:$L$553</definedName>
    <definedName name="culture" localSheetId="0">'dem5'!$D$138:$L$138</definedName>
    <definedName name="culturerevenue" localSheetId="0">'dem5'!$C$12:$H$12</definedName>
    <definedName name="educap" localSheetId="0">'dem5'!$D$547:$L$547</definedName>
    <definedName name="np" localSheetId="0">'dem5'!#REF!</definedName>
    <definedName name="_xlnm.Print_Area" localSheetId="0">'dem5'!$A$1:$L$553</definedName>
    <definedName name="_xlnm.Print_Titles" localSheetId="0">'dem5'!$15:$18</definedName>
    <definedName name="revise" localSheetId="0">'dem5'!$D$570:$I$570</definedName>
    <definedName name="sss" localSheetId="0">'dem5'!$D$151:$L$151</definedName>
    <definedName name="sssrec" localSheetId="0">'dem5'!#REF!</definedName>
    <definedName name="summary" localSheetId="0">'dem5'!$D$558:$I$558</definedName>
    <definedName name="Z_239EE218_578E_4317_BEED_14D5D7089E27_.wvu.FilterData" localSheetId="0" hidden="1">'dem5'!$A$1:$L$556</definedName>
    <definedName name="Z_239EE218_578E_4317_BEED_14D5D7089E27_.wvu.PrintArea" localSheetId="0" hidden="1">'dem5'!$A$1:$L$556</definedName>
    <definedName name="Z_239EE218_578E_4317_BEED_14D5D7089E27_.wvu.PrintTitles" localSheetId="0" hidden="1">'dem5'!$15:$18</definedName>
    <definedName name="Z_302A3EA3_AE96_11D5_A646_0050BA3D7AFD_.wvu.FilterData" localSheetId="0" hidden="1">'dem5'!$A$1:$L$556</definedName>
    <definedName name="Z_302A3EA3_AE96_11D5_A646_0050BA3D7AFD_.wvu.PrintArea" localSheetId="0" hidden="1">'dem5'!$A$1:$L$556</definedName>
    <definedName name="Z_302A3EA3_AE96_11D5_A646_0050BA3D7AFD_.wvu.PrintTitles" localSheetId="0" hidden="1">'dem5'!$15:$18</definedName>
    <definedName name="Z_36DBA021_0ECB_11D4_8064_004005726899_.wvu.FilterData" localSheetId="0" hidden="1">'dem5'!$C$19:$C$468</definedName>
    <definedName name="Z_36DBA021_0ECB_11D4_8064_004005726899_.wvu.PrintTitles" localSheetId="0" hidden="1">'dem5'!$15:$18</definedName>
    <definedName name="Z_93EBE921_AE91_11D5_8685_004005726899_.wvu.FilterData" localSheetId="0" hidden="1">'dem5'!$C$19:$C$468</definedName>
    <definedName name="Z_93EBE921_AE91_11D5_8685_004005726899_.wvu.PrintTitles" localSheetId="0" hidden="1">'dem5'!$15:$18</definedName>
    <definedName name="Z_94DA79C1_0FDE_11D5_9579_000021DAEEA2_.wvu.FilterData" localSheetId="0" hidden="1">'dem5'!$C$19:$C$468</definedName>
    <definedName name="Z_94DA79C1_0FDE_11D5_9579_000021DAEEA2_.wvu.PrintArea" localSheetId="0" hidden="1">'dem5'!$A$1:$L$556</definedName>
    <definedName name="Z_94DA79C1_0FDE_11D5_9579_000021DAEEA2_.wvu.PrintTitles" localSheetId="0" hidden="1">'dem5'!$15:$18</definedName>
    <definedName name="Z_C868F8C3_16D7_11D5_A68D_81D6213F5331_.wvu.FilterData" localSheetId="0" hidden="1">'dem5'!$C$19:$C$468</definedName>
    <definedName name="Z_C868F8C3_16D7_11D5_A68D_81D6213F5331_.wvu.PrintTitles" localSheetId="0" hidden="1">'dem5'!$15:$18</definedName>
    <definedName name="Z_E5DF37BD_125C_11D5_8DC4_D0F5D88B3549_.wvu.FilterData" localSheetId="0" hidden="1">'dem5'!$C$19:$C$468</definedName>
    <definedName name="Z_E5DF37BD_125C_11D5_8DC4_D0F5D88B3549_.wvu.PrintArea" localSheetId="0" hidden="1">'dem5'!$A$1:$L$556</definedName>
    <definedName name="Z_E5DF37BD_125C_11D5_8DC4_D0F5D88B3549_.wvu.PrintTitles" localSheetId="0" hidden="1">'dem5'!$15:$18</definedName>
    <definedName name="Z_F8ADACC1_164E_11D6_B603_000021DAEEA2_.wvu.FilterData" localSheetId="0" hidden="1">'dem5'!$C$19:$C$468</definedName>
    <definedName name="Z_F8ADACC1_164E_11D6_B603_000021DAEEA2_.wvu.PrintTitles" localSheetId="0" hidden="1">'dem5'!$15:$18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3" i="4"/>
  <c r="F213"/>
  <c r="G213"/>
  <c r="H213"/>
  <c r="I213"/>
  <c r="K213"/>
  <c r="D213"/>
  <c r="J96"/>
  <c r="K325"/>
  <c r="J325"/>
  <c r="I325"/>
  <c r="H325"/>
  <c r="G325"/>
  <c r="F325"/>
  <c r="E325"/>
  <c r="D325"/>
  <c r="J116"/>
  <c r="J117" s="1"/>
  <c r="K117"/>
  <c r="I117"/>
  <c r="H117"/>
  <c r="G117"/>
  <c r="F117"/>
  <c r="E117"/>
  <c r="D117"/>
  <c r="D465"/>
  <c r="J72"/>
  <c r="K113"/>
  <c r="I113"/>
  <c r="H113"/>
  <c r="G113"/>
  <c r="F113"/>
  <c r="E113"/>
  <c r="D113"/>
  <c r="E65"/>
  <c r="F65"/>
  <c r="G65"/>
  <c r="H65"/>
  <c r="I65"/>
  <c r="J65"/>
  <c r="K65"/>
  <c r="D65"/>
  <c r="J113" l="1"/>
  <c r="K431"/>
  <c r="J431"/>
  <c r="I431"/>
  <c r="H431"/>
  <c r="G431"/>
  <c r="F431"/>
  <c r="E431"/>
  <c r="D431"/>
  <c r="K405"/>
  <c r="J405"/>
  <c r="I405"/>
  <c r="H405"/>
  <c r="G405"/>
  <c r="F405"/>
  <c r="E405"/>
  <c r="D405"/>
  <c r="K401"/>
  <c r="J401"/>
  <c r="I401"/>
  <c r="H401"/>
  <c r="G401"/>
  <c r="F401"/>
  <c r="E401"/>
  <c r="D401"/>
  <c r="K321"/>
  <c r="J321"/>
  <c r="I321"/>
  <c r="H321"/>
  <c r="G321"/>
  <c r="F321"/>
  <c r="E321"/>
  <c r="D321"/>
  <c r="K465"/>
  <c r="J465"/>
  <c r="I465"/>
  <c r="H465"/>
  <c r="G465"/>
  <c r="F465"/>
  <c r="E465"/>
  <c r="J216" l="1"/>
  <c r="K217"/>
  <c r="I217"/>
  <c r="H217"/>
  <c r="G217"/>
  <c r="F217"/>
  <c r="E217"/>
  <c r="D217"/>
  <c r="K275"/>
  <c r="J275"/>
  <c r="I275"/>
  <c r="G275"/>
  <c r="F275"/>
  <c r="E275"/>
  <c r="D275"/>
  <c r="H275"/>
  <c r="K397"/>
  <c r="J397"/>
  <c r="I397"/>
  <c r="H397"/>
  <c r="G397"/>
  <c r="F397"/>
  <c r="E397"/>
  <c r="D397"/>
  <c r="J203"/>
  <c r="E136"/>
  <c r="F136"/>
  <c r="G136"/>
  <c r="H136"/>
  <c r="I136"/>
  <c r="J136"/>
  <c r="K136"/>
  <c r="D136"/>
  <c r="J212"/>
  <c r="J213" s="1"/>
  <c r="J56"/>
  <c r="J37"/>
  <c r="J36"/>
  <c r="I73"/>
  <c r="J73"/>
  <c r="J217" l="1"/>
  <c r="J31"/>
  <c r="F493"/>
  <c r="F481"/>
  <c r="F227"/>
  <c r="H76"/>
  <c r="H77" s="1"/>
  <c r="H93"/>
  <c r="H493"/>
  <c r="H254"/>
  <c r="H255" s="1"/>
  <c r="D45"/>
  <c r="D58"/>
  <c r="D38"/>
  <c r="D39" s="1"/>
  <c r="D40" s="1"/>
  <c r="D535"/>
  <c r="D526"/>
  <c r="D520"/>
  <c r="D147"/>
  <c r="D149" s="1"/>
  <c r="D150" s="1"/>
  <c r="D151" s="1"/>
  <c r="D122"/>
  <c r="D127" s="1"/>
  <c r="D128" s="1"/>
  <c r="E393"/>
  <c r="F393"/>
  <c r="G393"/>
  <c r="H393"/>
  <c r="I393"/>
  <c r="J393"/>
  <c r="K393"/>
  <c r="D393"/>
  <c r="K461"/>
  <c r="J461"/>
  <c r="I461"/>
  <c r="H461"/>
  <c r="G461"/>
  <c r="F461"/>
  <c r="E461"/>
  <c r="D461"/>
  <c r="K457"/>
  <c r="J457"/>
  <c r="I457"/>
  <c r="H457"/>
  <c r="G457"/>
  <c r="F457"/>
  <c r="E457"/>
  <c r="D457"/>
  <c r="K427"/>
  <c r="J427"/>
  <c r="I427"/>
  <c r="H427"/>
  <c r="G427"/>
  <c r="F427"/>
  <c r="E427"/>
  <c r="D427"/>
  <c r="K389"/>
  <c r="J389"/>
  <c r="I389"/>
  <c r="H389"/>
  <c r="G389"/>
  <c r="F389"/>
  <c r="E389"/>
  <c r="D389"/>
  <c r="E385"/>
  <c r="F385"/>
  <c r="G385"/>
  <c r="H385"/>
  <c r="I385"/>
  <c r="J385"/>
  <c r="K385"/>
  <c r="D385"/>
  <c r="H356"/>
  <c r="H357" s="1"/>
  <c r="E351"/>
  <c r="F351"/>
  <c r="G351"/>
  <c r="H351"/>
  <c r="I351"/>
  <c r="J351"/>
  <c r="K351"/>
  <c r="D351"/>
  <c r="E317"/>
  <c r="F317"/>
  <c r="G317"/>
  <c r="H317"/>
  <c r="I317"/>
  <c r="J317"/>
  <c r="K317"/>
  <c r="D317"/>
  <c r="K313"/>
  <c r="J313"/>
  <c r="I313"/>
  <c r="H313"/>
  <c r="G313"/>
  <c r="F313"/>
  <c r="E313"/>
  <c r="D313"/>
  <c r="K309"/>
  <c r="J309"/>
  <c r="I309"/>
  <c r="H309"/>
  <c r="G309"/>
  <c r="F309"/>
  <c r="E309"/>
  <c r="D309"/>
  <c r="E305"/>
  <c r="F305"/>
  <c r="G305"/>
  <c r="H305"/>
  <c r="I305"/>
  <c r="J305"/>
  <c r="K305"/>
  <c r="D305"/>
  <c r="H292"/>
  <c r="H288"/>
  <c r="H289" s="1"/>
  <c r="E271"/>
  <c r="F271"/>
  <c r="G271"/>
  <c r="H271"/>
  <c r="I271"/>
  <c r="J271"/>
  <c r="K271"/>
  <c r="D271"/>
  <c r="E267"/>
  <c r="F267"/>
  <c r="G267"/>
  <c r="H267"/>
  <c r="I267"/>
  <c r="J267"/>
  <c r="K267"/>
  <c r="D267"/>
  <c r="E263"/>
  <c r="F263"/>
  <c r="G263"/>
  <c r="H263"/>
  <c r="I263"/>
  <c r="J263"/>
  <c r="K263"/>
  <c r="D263"/>
  <c r="E259"/>
  <c r="F259"/>
  <c r="G259"/>
  <c r="H259"/>
  <c r="I259"/>
  <c r="J259"/>
  <c r="K259"/>
  <c r="D259"/>
  <c r="H226"/>
  <c r="H227" s="1"/>
  <c r="E208"/>
  <c r="F208"/>
  <c r="G208"/>
  <c r="H208"/>
  <c r="I208"/>
  <c r="J208"/>
  <c r="K208"/>
  <c r="D208"/>
  <c r="H197"/>
  <c r="H198" s="1"/>
  <c r="H193"/>
  <c r="H194" s="1"/>
  <c r="E109"/>
  <c r="F109"/>
  <c r="G109"/>
  <c r="D109"/>
  <c r="E105"/>
  <c r="F105"/>
  <c r="G105"/>
  <c r="D105"/>
  <c r="I109"/>
  <c r="H109"/>
  <c r="I105"/>
  <c r="H105"/>
  <c r="I543"/>
  <c r="I544" s="1"/>
  <c r="I545" s="1"/>
  <c r="H543"/>
  <c r="H544" s="1"/>
  <c r="H545" s="1"/>
  <c r="G543"/>
  <c r="G544" s="1"/>
  <c r="G545" s="1"/>
  <c r="F543"/>
  <c r="F544" s="1"/>
  <c r="F545" s="1"/>
  <c r="E543"/>
  <c r="E544" s="1"/>
  <c r="E545" s="1"/>
  <c r="D543"/>
  <c r="D544" s="1"/>
  <c r="D545" s="1"/>
  <c r="I535"/>
  <c r="H535"/>
  <c r="G535"/>
  <c r="F535"/>
  <c r="E535"/>
  <c r="I526"/>
  <c r="H526"/>
  <c r="G526"/>
  <c r="F526"/>
  <c r="E526"/>
  <c r="I520"/>
  <c r="H520"/>
  <c r="G520"/>
  <c r="F520"/>
  <c r="E520"/>
  <c r="I505"/>
  <c r="H505"/>
  <c r="G505"/>
  <c r="F505"/>
  <c r="E505"/>
  <c r="D505"/>
  <c r="I498"/>
  <c r="H498"/>
  <c r="G498"/>
  <c r="F498"/>
  <c r="E498"/>
  <c r="D498"/>
  <c r="I493"/>
  <c r="G493"/>
  <c r="E493"/>
  <c r="D493"/>
  <c r="I481"/>
  <c r="H481"/>
  <c r="G481"/>
  <c r="E481"/>
  <c r="D481"/>
  <c r="I453"/>
  <c r="H453"/>
  <c r="G453"/>
  <c r="F453"/>
  <c r="E453"/>
  <c r="D453"/>
  <c r="I449"/>
  <c r="H449"/>
  <c r="G449"/>
  <c r="F449"/>
  <c r="E449"/>
  <c r="D449"/>
  <c r="I445"/>
  <c r="H445"/>
  <c r="G445"/>
  <c r="F445"/>
  <c r="E445"/>
  <c r="D445"/>
  <c r="I441"/>
  <c r="H441"/>
  <c r="G441"/>
  <c r="F441"/>
  <c r="E441"/>
  <c r="D441"/>
  <c r="I437"/>
  <c r="H437"/>
  <c r="G437"/>
  <c r="F437"/>
  <c r="E437"/>
  <c r="D437"/>
  <c r="I423"/>
  <c r="H423"/>
  <c r="G423"/>
  <c r="F423"/>
  <c r="E423"/>
  <c r="D423"/>
  <c r="I419"/>
  <c r="H419"/>
  <c r="G419"/>
  <c r="F419"/>
  <c r="E419"/>
  <c r="D419"/>
  <c r="I415"/>
  <c r="H415"/>
  <c r="G415"/>
  <c r="F415"/>
  <c r="E415"/>
  <c r="D415"/>
  <c r="I411"/>
  <c r="H411"/>
  <c r="G411"/>
  <c r="F411"/>
  <c r="E411"/>
  <c r="D411"/>
  <c r="I381"/>
  <c r="H381"/>
  <c r="G381"/>
  <c r="F381"/>
  <c r="E381"/>
  <c r="D381"/>
  <c r="I377"/>
  <c r="H377"/>
  <c r="G377"/>
  <c r="F377"/>
  <c r="E377"/>
  <c r="D377"/>
  <c r="I373"/>
  <c r="H373"/>
  <c r="G373"/>
  <c r="F373"/>
  <c r="E373"/>
  <c r="D373"/>
  <c r="I369"/>
  <c r="H369"/>
  <c r="G369"/>
  <c r="F369"/>
  <c r="E369"/>
  <c r="D369"/>
  <c r="I365"/>
  <c r="H365"/>
  <c r="G365"/>
  <c r="F365"/>
  <c r="E365"/>
  <c r="D365"/>
  <c r="I361"/>
  <c r="H361"/>
  <c r="G361"/>
  <c r="F361"/>
  <c r="E361"/>
  <c r="D361"/>
  <c r="I357"/>
  <c r="G357"/>
  <c r="F357"/>
  <c r="E357"/>
  <c r="D357"/>
  <c r="I347"/>
  <c r="H347"/>
  <c r="G347"/>
  <c r="F347"/>
  <c r="E347"/>
  <c r="D347"/>
  <c r="I343"/>
  <c r="H343"/>
  <c r="G343"/>
  <c r="F343"/>
  <c r="E343"/>
  <c r="D343"/>
  <c r="I339"/>
  <c r="H339"/>
  <c r="G339"/>
  <c r="F339"/>
  <c r="E339"/>
  <c r="D339"/>
  <c r="I335"/>
  <c r="H335"/>
  <c r="G335"/>
  <c r="F335"/>
  <c r="E335"/>
  <c r="D335"/>
  <c r="I331"/>
  <c r="H331"/>
  <c r="G331"/>
  <c r="F331"/>
  <c r="E331"/>
  <c r="D331"/>
  <c r="I301"/>
  <c r="H301"/>
  <c r="G301"/>
  <c r="F301"/>
  <c r="E301"/>
  <c r="D301"/>
  <c r="I297"/>
  <c r="H297"/>
  <c r="G297"/>
  <c r="F297"/>
  <c r="E297"/>
  <c r="D297"/>
  <c r="I293"/>
  <c r="H293"/>
  <c r="G293"/>
  <c r="F293"/>
  <c r="E293"/>
  <c r="D293"/>
  <c r="I289"/>
  <c r="G289"/>
  <c r="F289"/>
  <c r="E289"/>
  <c r="D289"/>
  <c r="I285"/>
  <c r="H285"/>
  <c r="G285"/>
  <c r="F285"/>
  <c r="E285"/>
  <c r="D285"/>
  <c r="I281"/>
  <c r="I326" s="1"/>
  <c r="H281"/>
  <c r="H326" s="1"/>
  <c r="G281"/>
  <c r="F281"/>
  <c r="E281"/>
  <c r="D281"/>
  <c r="I255"/>
  <c r="G255"/>
  <c r="F255"/>
  <c r="E255"/>
  <c r="D255"/>
  <c r="I251"/>
  <c r="H251"/>
  <c r="G251"/>
  <c r="F251"/>
  <c r="E251"/>
  <c r="D251"/>
  <c r="I247"/>
  <c r="H247"/>
  <c r="G247"/>
  <c r="F247"/>
  <c r="E247"/>
  <c r="D247"/>
  <c r="I243"/>
  <c r="H243"/>
  <c r="G243"/>
  <c r="F243"/>
  <c r="E243"/>
  <c r="D243"/>
  <c r="I239"/>
  <c r="H239"/>
  <c r="G239"/>
  <c r="F239"/>
  <c r="E239"/>
  <c r="D239"/>
  <c r="I235"/>
  <c r="H235"/>
  <c r="G235"/>
  <c r="F235"/>
  <c r="E235"/>
  <c r="D235"/>
  <c r="I231"/>
  <c r="H231"/>
  <c r="G231"/>
  <c r="F231"/>
  <c r="E231"/>
  <c r="D231"/>
  <c r="I227"/>
  <c r="G227"/>
  <c r="E227"/>
  <c r="D227"/>
  <c r="I223"/>
  <c r="H223"/>
  <c r="G223"/>
  <c r="F223"/>
  <c r="E223"/>
  <c r="D223"/>
  <c r="I204"/>
  <c r="H204"/>
  <c r="G204"/>
  <c r="F204"/>
  <c r="E204"/>
  <c r="D204"/>
  <c r="I198"/>
  <c r="G198"/>
  <c r="F198"/>
  <c r="E198"/>
  <c r="D198"/>
  <c r="I194"/>
  <c r="G194"/>
  <c r="F194"/>
  <c r="E194"/>
  <c r="D194"/>
  <c r="I190"/>
  <c r="H190"/>
  <c r="G190"/>
  <c r="F190"/>
  <c r="E190"/>
  <c r="D190"/>
  <c r="I186"/>
  <c r="H186"/>
  <c r="G186"/>
  <c r="F186"/>
  <c r="E186"/>
  <c r="D186"/>
  <c r="I182"/>
  <c r="H182"/>
  <c r="G182"/>
  <c r="F182"/>
  <c r="E182"/>
  <c r="D182"/>
  <c r="I178"/>
  <c r="H178"/>
  <c r="G178"/>
  <c r="F178"/>
  <c r="E178"/>
  <c r="D178"/>
  <c r="I174"/>
  <c r="H174"/>
  <c r="G174"/>
  <c r="F174"/>
  <c r="E174"/>
  <c r="D174"/>
  <c r="I170"/>
  <c r="H170"/>
  <c r="G170"/>
  <c r="F170"/>
  <c r="E170"/>
  <c r="D170"/>
  <c r="I165"/>
  <c r="H165"/>
  <c r="G165"/>
  <c r="F165"/>
  <c r="E165"/>
  <c r="D165"/>
  <c r="I161"/>
  <c r="H161"/>
  <c r="G161"/>
  <c r="F161"/>
  <c r="E161"/>
  <c r="D161"/>
  <c r="I149"/>
  <c r="I150" s="1"/>
  <c r="I151" s="1"/>
  <c r="H149"/>
  <c r="H150" s="1"/>
  <c r="H151" s="1"/>
  <c r="G149"/>
  <c r="G150" s="1"/>
  <c r="G151" s="1"/>
  <c r="F149"/>
  <c r="F150" s="1"/>
  <c r="F151" s="1"/>
  <c r="E149"/>
  <c r="E150" s="1"/>
  <c r="E151" s="1"/>
  <c r="I137"/>
  <c r="H137"/>
  <c r="G137"/>
  <c r="F137"/>
  <c r="E137"/>
  <c r="D137"/>
  <c r="I127"/>
  <c r="I128" s="1"/>
  <c r="H127"/>
  <c r="H128" s="1"/>
  <c r="G127"/>
  <c r="G128" s="1"/>
  <c r="F127"/>
  <c r="F128" s="1"/>
  <c r="E127"/>
  <c r="E128" s="1"/>
  <c r="I101"/>
  <c r="H101"/>
  <c r="G101"/>
  <c r="F101"/>
  <c r="E101"/>
  <c r="D101"/>
  <c r="I97"/>
  <c r="H97"/>
  <c r="G97"/>
  <c r="F97"/>
  <c r="E97"/>
  <c r="D97"/>
  <c r="I93"/>
  <c r="G93"/>
  <c r="F93"/>
  <c r="E93"/>
  <c r="D93"/>
  <c r="I89"/>
  <c r="H89"/>
  <c r="G89"/>
  <c r="F89"/>
  <c r="E89"/>
  <c r="D89"/>
  <c r="I85"/>
  <c r="H85"/>
  <c r="G85"/>
  <c r="F85"/>
  <c r="E85"/>
  <c r="D85"/>
  <c r="I81"/>
  <c r="H81"/>
  <c r="G81"/>
  <c r="F81"/>
  <c r="E81"/>
  <c r="D81"/>
  <c r="I77"/>
  <c r="G77"/>
  <c r="F77"/>
  <c r="E77"/>
  <c r="D77"/>
  <c r="H73"/>
  <c r="G73"/>
  <c r="F73"/>
  <c r="E73"/>
  <c r="D73"/>
  <c r="I69"/>
  <c r="H69"/>
  <c r="G69"/>
  <c r="F69"/>
  <c r="E69"/>
  <c r="D69"/>
  <c r="I60"/>
  <c r="H60"/>
  <c r="G60"/>
  <c r="F60"/>
  <c r="F118" s="1"/>
  <c r="E60"/>
  <c r="E118" s="1"/>
  <c r="I39"/>
  <c r="I40" s="1"/>
  <c r="H39"/>
  <c r="H40" s="1"/>
  <c r="G39"/>
  <c r="G40" s="1"/>
  <c r="F39"/>
  <c r="F40" s="1"/>
  <c r="E39"/>
  <c r="E40" s="1"/>
  <c r="K204"/>
  <c r="J204"/>
  <c r="K101"/>
  <c r="J101"/>
  <c r="K170"/>
  <c r="J170"/>
  <c r="J543"/>
  <c r="J544" s="1"/>
  <c r="J545" s="1"/>
  <c r="K543"/>
  <c r="K544" s="1"/>
  <c r="K545" s="1"/>
  <c r="K453"/>
  <c r="J453"/>
  <c r="K449"/>
  <c r="J449"/>
  <c r="K445"/>
  <c r="J445"/>
  <c r="K423"/>
  <c r="J423"/>
  <c r="K381"/>
  <c r="J381"/>
  <c r="K377"/>
  <c r="J377"/>
  <c r="K255"/>
  <c r="J255"/>
  <c r="K419"/>
  <c r="J419"/>
  <c r="K415"/>
  <c r="J415"/>
  <c r="K251"/>
  <c r="J251"/>
  <c r="K441"/>
  <c r="J441"/>
  <c r="K437"/>
  <c r="J437"/>
  <c r="G326" l="1"/>
  <c r="E326"/>
  <c r="D326"/>
  <c r="H118"/>
  <c r="H138" s="1"/>
  <c r="H152" s="1"/>
  <c r="I118"/>
  <c r="G118"/>
  <c r="F326"/>
  <c r="D466"/>
  <c r="E218"/>
  <c r="I218"/>
  <c r="E276"/>
  <c r="I276"/>
  <c r="G138"/>
  <c r="G152" s="1"/>
  <c r="E432"/>
  <c r="I432"/>
  <c r="I138"/>
  <c r="I152" s="1"/>
  <c r="G406"/>
  <c r="E406"/>
  <c r="D432"/>
  <c r="H432"/>
  <c r="H466"/>
  <c r="K466"/>
  <c r="G276"/>
  <c r="F466"/>
  <c r="D218"/>
  <c r="H218"/>
  <c r="D276"/>
  <c r="H276"/>
  <c r="G466"/>
  <c r="F432"/>
  <c r="F276"/>
  <c r="E466"/>
  <c r="I466"/>
  <c r="D406"/>
  <c r="I406"/>
  <c r="G432"/>
  <c r="G218"/>
  <c r="H406"/>
  <c r="J466"/>
  <c r="F218"/>
  <c r="F406"/>
  <c r="E138"/>
  <c r="E152" s="1"/>
  <c r="F138"/>
  <c r="F152" s="1"/>
  <c r="F352"/>
  <c r="H352"/>
  <c r="F536"/>
  <c r="D60"/>
  <c r="D118" s="1"/>
  <c r="D352"/>
  <c r="E352"/>
  <c r="I352"/>
  <c r="G352"/>
  <c r="E536"/>
  <c r="D536"/>
  <c r="G536"/>
  <c r="I536"/>
  <c r="H536"/>
  <c r="K301"/>
  <c r="J301"/>
  <c r="K198"/>
  <c r="J198"/>
  <c r="K194"/>
  <c r="J194"/>
  <c r="K373"/>
  <c r="J373"/>
  <c r="K369"/>
  <c r="J369"/>
  <c r="K365"/>
  <c r="J365"/>
  <c r="K361"/>
  <c r="J361"/>
  <c r="K347"/>
  <c r="J347"/>
  <c r="K297"/>
  <c r="J297"/>
  <c r="K411"/>
  <c r="K432" s="1"/>
  <c r="J411"/>
  <c r="J432" s="1"/>
  <c r="K190"/>
  <c r="J190"/>
  <c r="K247"/>
  <c r="J247"/>
  <c r="K293"/>
  <c r="J293"/>
  <c r="D138" l="1"/>
  <c r="D152" s="1"/>
  <c r="E537"/>
  <c r="G537"/>
  <c r="D537"/>
  <c r="F537"/>
  <c r="F546" s="1"/>
  <c r="I537"/>
  <c r="H537"/>
  <c r="K186"/>
  <c r="J186"/>
  <c r="K97"/>
  <c r="J97"/>
  <c r="K357"/>
  <c r="K406" s="1"/>
  <c r="J357"/>
  <c r="J406" s="1"/>
  <c r="K243"/>
  <c r="J243"/>
  <c r="K93"/>
  <c r="J93"/>
  <c r="K239"/>
  <c r="J239"/>
  <c r="K235"/>
  <c r="J235"/>
  <c r="K231"/>
  <c r="J231"/>
  <c r="K227"/>
  <c r="J227"/>
  <c r="K343"/>
  <c r="J343"/>
  <c r="K339"/>
  <c r="J339"/>
  <c r="K289"/>
  <c r="J289"/>
  <c r="K285"/>
  <c r="J285"/>
  <c r="E547" l="1"/>
  <c r="E548" s="1"/>
  <c r="E549" s="1"/>
  <c r="E546"/>
  <c r="G547"/>
  <c r="G548" s="1"/>
  <c r="G549" s="1"/>
  <c r="G546"/>
  <c r="D547"/>
  <c r="D548" s="1"/>
  <c r="D549" s="1"/>
  <c r="D546"/>
  <c r="I547"/>
  <c r="I548" s="1"/>
  <c r="I549" s="1"/>
  <c r="I546"/>
  <c r="H547"/>
  <c r="H548" s="1"/>
  <c r="H549" s="1"/>
  <c r="H546"/>
  <c r="F547"/>
  <c r="F548" s="1"/>
  <c r="F549" s="1"/>
  <c r="K281"/>
  <c r="K326" s="1"/>
  <c r="J281"/>
  <c r="J326" s="1"/>
  <c r="K223"/>
  <c r="K276" s="1"/>
  <c r="J223"/>
  <c r="J276" s="1"/>
  <c r="K335"/>
  <c r="J335"/>
  <c r="K89"/>
  <c r="J89"/>
  <c r="K182"/>
  <c r="J182"/>
  <c r="K85"/>
  <c r="J85"/>
  <c r="K178"/>
  <c r="J178"/>
  <c r="K174"/>
  <c r="J174"/>
  <c r="K81"/>
  <c r="J81"/>
  <c r="K331"/>
  <c r="J331"/>
  <c r="K165"/>
  <c r="J165"/>
  <c r="J161"/>
  <c r="K161"/>
  <c r="J218" l="1"/>
  <c r="K218"/>
  <c r="K352"/>
  <c r="J352"/>
  <c r="K77"/>
  <c r="J77"/>
  <c r="K39" l="1"/>
  <c r="J493" l="1"/>
  <c r="K493"/>
  <c r="K127"/>
  <c r="K60"/>
  <c r="K149"/>
  <c r="J127" l="1"/>
  <c r="J128" s="1"/>
  <c r="J39"/>
  <c r="J60"/>
  <c r="J149"/>
  <c r="J526"/>
  <c r="K526"/>
  <c r="K498" l="1"/>
  <c r="J498"/>
  <c r="J481"/>
  <c r="K481"/>
  <c r="J520"/>
  <c r="J535" l="1"/>
  <c r="K535"/>
  <c r="K520"/>
  <c r="J505"/>
  <c r="K505"/>
  <c r="K73"/>
  <c r="J536" l="1"/>
  <c r="J537" s="1"/>
  <c r="J546" s="1"/>
  <c r="K536"/>
  <c r="K537" s="1"/>
  <c r="K546" s="1"/>
  <c r="K40" l="1"/>
  <c r="J150" l="1"/>
  <c r="J151" s="1"/>
  <c r="J137"/>
  <c r="J69"/>
  <c r="J118" s="1"/>
  <c r="J40" l="1"/>
  <c r="J138" l="1"/>
  <c r="J152" s="1"/>
  <c r="J547"/>
  <c r="J548" s="1"/>
  <c r="J549" l="1"/>
  <c r="K69"/>
  <c r="K118" s="1"/>
  <c r="K128" l="1"/>
  <c r="K150" l="1"/>
  <c r="K151" s="1"/>
  <c r="K137"/>
  <c r="K138" l="1"/>
  <c r="K152" l="1"/>
  <c r="K547"/>
  <c r="K548" s="1"/>
  <c r="D12" l="1"/>
  <c r="K549"/>
  <c r="F12"/>
  <c r="H12" l="1"/>
</calcChain>
</file>

<file path=xl/comments1.xml><?xml version="1.0" encoding="utf-8"?>
<comments xmlns="http://schemas.openxmlformats.org/spreadsheetml/2006/main">
  <authors>
    <author>DELL</author>
    <author>lenovo</author>
    <author>LENOVO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Rs 0.87 cr is for new temporary employees</t>
        </r>
      </text>
    </comment>
    <comment ref="J31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7 lakh each for one advisor and Chairperson &amp; Rs 9 lakh for Liveries (SA 23-24) removed in 24-25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
1. Maintainance of Heritage Homes Rs. 10 lakh
2. Repair and Maintainence of Ornaments Rs 2 lakh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
1. Registration charges of Cummnunity centre at Nandok Rs 13.25 lakh
2. Rs 20 lakh cultural programmes on Independence day, state day and republic date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 for upkeep of mannan bhawan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
1. Rs 20 lakh cultural programmes on Independence day, state day and republic date
2. Workshop on various traditional indigenous dances of different ethnic communities Rs 5 lkh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GIA to NIT Rs. 35 lakh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GIA Sal to NIT Rs 105.00 lakh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GIA Rs 80 lakh</t>
        </r>
      </text>
    </comment>
    <comment ref="J72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₹ 4.00 lakh for Chairperson Expenses as per BD 24-25 
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1000 lakh for closure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SA24-25:
1. Rs 30 lakh for cultural exchnage programme
2. Revolving fund Rs 1 lakh</t>
        </r>
      </text>
    </comment>
    <comment ref="J112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 24-25: Rs 100 lakh for Art, Culture and Heritage Development board</t>
        </r>
      </text>
    </comment>
    <comment ref="J116" authorId="2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 252 lakh os Samaj Sewa Bhatta &amp; Rs 2.28 lakh is Appreciation Pension</t>
        </r>
      </text>
    </comment>
    <comment ref="J125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Rs 1 lakh for Dehumidifier, Rs 30000 for Conservation Table Lamp and Rs 20000 for Poloriod B72 removed in 24-25
</t>
        </r>
      </text>
    </comment>
    <comment ref="J135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
1. Rs 12 lakh for printing of library cards and jackets for various libraries accross state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Scorpio to CE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Ornaments Rs 10 lakh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
Purhcase of book series on Dewey Decimal Classifiction Scheme, Latest addition for all libraries Rs 8 lakh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200 lakh for cremation sheds</t>
        </r>
      </text>
    </comment>
    <comment ref="J197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Samaj Ghar Rs 200 lakh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Creation of office room for chairperson of Police Accountability commission at Manan Bhawan Rs 17.28 lakh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
1. Rs 5 lakh purchase of of furniture items (staff table/shairs &amp; book racks)
2. Rs 1.75 lakh purchase of water purifier</t>
        </r>
      </text>
    </comment>
    <comment ref="J211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Musical instruments Rs 10 lakh</t>
        </r>
      </text>
    </comment>
    <comment ref="J212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
1. Rs. 1.80 lakh for 3 laptops purhcase
2. Rs 7 lakh installation of library managemet software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
1. Rs. 35 lakh enclosure for proposed lord buddha statue at Raj Bhawan
2. Rs 50 lakh Lord Buddha Statue at raj bhawan</t>
        </r>
      </text>
    </comment>
    <comment ref="J222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150 lakh</t>
        </r>
      </text>
    </comment>
    <comment ref="J23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75 lakh for annex block at Tamang bhawan, Gangtok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24.44 for bhujel bhawan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Sherpa bhawan at Lumsey Rs 50 lakh</t>
        </r>
      </text>
    </comment>
    <comment ref="J242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 lakh Repair and Rennovation at Tibet Road Gtk</t>
        </r>
      </text>
    </comment>
    <comment ref="J25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Community hall Rs 100 lakh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500 lakh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152.52 lakh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200 cr</t>
        </r>
      </text>
    </comment>
    <comment ref="J28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300 lakh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
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
</t>
        </r>
      </text>
    </comment>
    <comment ref="J30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84 lakh </t>
        </r>
      </text>
    </comment>
    <comment ref="J31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350 lakh 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Construction of Naumati bhawan Rs 100 lakh</t>
        </r>
      </text>
    </comment>
    <comment ref="J36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15 lakh</t>
        </r>
      </text>
    </comment>
    <comment ref="J36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15 lakh</t>
        </r>
      </text>
    </comment>
    <comment ref="J38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200 lakh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39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150 lakh</t>
        </r>
      </text>
    </comment>
    <comment ref="J40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40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 lakh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
</t>
        </r>
      </text>
    </comment>
    <comment ref="J41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42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 lakh</t>
        </r>
      </text>
    </comment>
    <comment ref="J44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100 lakh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Development of Gyan Dil Das at Gelling Samsing-Rs 200 lakh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 lakh</t>
        </r>
      </text>
    </comment>
    <comment ref="J46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SA 24-25: Rs 50 lakh</t>
        </r>
      </text>
    </comment>
  </commentList>
</comments>
</file>

<file path=xl/sharedStrings.xml><?xml version="1.0" encoding="utf-8"?>
<sst xmlns="http://schemas.openxmlformats.org/spreadsheetml/2006/main" count="786" uniqueCount="409">
  <si>
    <t>Art and Culture</t>
  </si>
  <si>
    <t>Secretariat- Social Services</t>
  </si>
  <si>
    <t>(a) Education, Sports, Art &amp; Culture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</si>
  <si>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</si>
  <si>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</si>
  <si>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</si>
  <si>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</si>
  <si>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</si>
  <si>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</si>
  <si>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</si>
  <si>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</si>
  <si>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</si>
  <si>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</si>
  <si>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</si>
  <si>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00.44.13</t>
  </si>
  <si>
    <t>Office Expenses</t>
  </si>
  <si>
    <t>Promotion of Art &amp; Culture</t>
  </si>
  <si>
    <t>Establishment</t>
  </si>
  <si>
    <t>60.00.01</t>
  </si>
  <si>
    <t>60.00.13</t>
  </si>
  <si>
    <t>60.00.31</t>
  </si>
  <si>
    <t>60.00.50</t>
  </si>
  <si>
    <t>Other Charges</t>
  </si>
  <si>
    <t>State Archives</t>
  </si>
  <si>
    <t>62.00.01</t>
  </si>
  <si>
    <t>Public Libraries</t>
  </si>
  <si>
    <t>State Central and District Libraries</t>
  </si>
  <si>
    <t>63.00.01</t>
  </si>
  <si>
    <t>Culture Department</t>
  </si>
  <si>
    <t>05.00.01</t>
  </si>
  <si>
    <t>05.00.11</t>
  </si>
  <si>
    <t>05.00.13</t>
  </si>
  <si>
    <t>CAPITAL SECTION</t>
  </si>
  <si>
    <t>Capital Outlay on Education, Sports, Art and Culture</t>
  </si>
  <si>
    <t>Other Expenditure</t>
  </si>
  <si>
    <t>Construction</t>
  </si>
  <si>
    <t>Namgyal Institute of Tibetology</t>
  </si>
  <si>
    <t>62.00.31</t>
  </si>
  <si>
    <t>60.00.82</t>
  </si>
  <si>
    <t>II. Details of the estimates and the heads under which this grant will be accounted for:</t>
  </si>
  <si>
    <t>Secretariat</t>
  </si>
  <si>
    <t>Revenue</t>
  </si>
  <si>
    <t>Capital</t>
  </si>
  <si>
    <t>B - Social Services (a) Education, Sports, Art and Culture</t>
  </si>
  <si>
    <t>(h) Others</t>
  </si>
  <si>
    <t>Archives</t>
  </si>
  <si>
    <t>(In Thousands of Rupees)</t>
  </si>
  <si>
    <t>Rec</t>
  </si>
  <si>
    <t>60.00.74</t>
  </si>
  <si>
    <t>Expenses on upkeep of Manan Bhawan</t>
  </si>
  <si>
    <t>60.00.99</t>
  </si>
  <si>
    <t>60.00.66</t>
  </si>
  <si>
    <t>60.00.67</t>
  </si>
  <si>
    <t>Construction of Newar Bhawan, Gangtok</t>
  </si>
  <si>
    <t>60.00.61</t>
  </si>
  <si>
    <t>Construction of Lepcha Primitive Tribal Tourist Centre at Dzongu</t>
  </si>
  <si>
    <t>60.00.65</t>
  </si>
  <si>
    <t>Construction of Sherpa Bhawan</t>
  </si>
  <si>
    <t>60.00.59</t>
  </si>
  <si>
    <t>Bhujel Bhawan</t>
  </si>
  <si>
    <t>Art and Culture, 00.911-Deduct Recoveries of overpayments</t>
  </si>
  <si>
    <t>Sikkim Akademi</t>
  </si>
  <si>
    <t>63.00.31</t>
  </si>
  <si>
    <t>60.00.49</t>
  </si>
  <si>
    <t>Wages</t>
  </si>
  <si>
    <t>60.00.02</t>
  </si>
  <si>
    <t>DEMAND NO. 5</t>
  </si>
  <si>
    <t>CULTURE</t>
  </si>
  <si>
    <t>60.00.27</t>
  </si>
  <si>
    <t>62.00.50</t>
  </si>
  <si>
    <t>Construction of Chung Bhawan at Chumbong, Soreng, West Sikkim</t>
  </si>
  <si>
    <t>Actuals</t>
  </si>
  <si>
    <t>Budget 
Estimate</t>
  </si>
  <si>
    <t>Revised 
Estimate</t>
  </si>
  <si>
    <t>Construction of Libumba Pungwa Ning Yukham (Manghim) at Darap West Sikkim</t>
  </si>
  <si>
    <t xml:space="preserve">Construction of  Srijunga Statue in West Sikkim </t>
  </si>
  <si>
    <t>60.00.44</t>
  </si>
  <si>
    <t>45</t>
  </si>
  <si>
    <t>60.45.56</t>
  </si>
  <si>
    <t>Construction of Rodhi Ghar at Sichey</t>
  </si>
  <si>
    <t>48</t>
  </si>
  <si>
    <t>60.48.55</t>
  </si>
  <si>
    <t>Construction of New Rodhi Ghar at Chuba Perbing</t>
  </si>
  <si>
    <t>47</t>
  </si>
  <si>
    <t>46</t>
  </si>
  <si>
    <t>60.46.55</t>
  </si>
  <si>
    <t>60.48.56</t>
  </si>
  <si>
    <t>60.48.57</t>
  </si>
  <si>
    <t>Construction of New Gurung Gumpa at Upper Yangang</t>
  </si>
  <si>
    <t>Construction of Naumati Bhawan at Bermoik, Geyzing</t>
  </si>
  <si>
    <t>Construction of Limboo Cultural Heritage Centre cum Mangkhim at Lower Rangang under Rangang- Yangang Constituency</t>
  </si>
  <si>
    <t>Construction of Semechung Bhawan at Lamathang Village under Yuksom- Tashiding Constituency</t>
  </si>
  <si>
    <t>B - Capital Account of Social Service</t>
  </si>
  <si>
    <t>2022-23</t>
  </si>
  <si>
    <t>Sikkim Culture, Heritage and Communal Harmony Board</t>
  </si>
  <si>
    <t>Gangtok District</t>
  </si>
  <si>
    <t>Gyalshing District</t>
  </si>
  <si>
    <t>Mangan District</t>
  </si>
  <si>
    <t>Namchi District</t>
  </si>
  <si>
    <t>64.00.31</t>
  </si>
  <si>
    <t>Rodhi Ghar at Sichey</t>
  </si>
  <si>
    <t>60.45.57</t>
  </si>
  <si>
    <t>Repair and Extension of Narpuling Manilakhang, Tirkutam</t>
  </si>
  <si>
    <t>60.45.58</t>
  </si>
  <si>
    <t>60.45.59</t>
  </si>
  <si>
    <t>60.45.60</t>
  </si>
  <si>
    <t>60.45.61</t>
  </si>
  <si>
    <t>Construction of Multi-Purpose hall at Nazitam</t>
  </si>
  <si>
    <t>Construction of Bhujel Bhawan (Puhgal Khim) at Shyari, Gangtok</t>
  </si>
  <si>
    <t>Construction of Annex Building of Tamang Dhim at Syari, Gangtok</t>
  </si>
  <si>
    <t>Construction of Limboo Bhawan and Srijunga Statute at Assam Lingzey</t>
  </si>
  <si>
    <t>60.47.56</t>
  </si>
  <si>
    <t>60.47.57</t>
  </si>
  <si>
    <t>60.47.58</t>
  </si>
  <si>
    <t>Construction of two nos of Traditional Welcome Gate in Dzongu Entry Points at Phidang Bridge, Lower Dzongu and Sankalang Bridge, Upper Dzongu</t>
  </si>
  <si>
    <t>Repair of Hot Springs at Lingdem, Upper Dzongu</t>
  </si>
  <si>
    <t>60.47.59</t>
  </si>
  <si>
    <t>Thu-Lung-Trul-Sum at Thangu, Lachen</t>
  </si>
  <si>
    <t>Thu-Lung-Trul-Sum at  Lachung</t>
  </si>
  <si>
    <t>60.48.58</t>
  </si>
  <si>
    <t>Construction of Mangkhim at Dangla under Rangang- Yangang Constituency</t>
  </si>
  <si>
    <t>60.48.59</t>
  </si>
  <si>
    <t>60.48.60</t>
  </si>
  <si>
    <t>60.48.61</t>
  </si>
  <si>
    <t>Construction of Mangkhim at Satam uner Rangang- Yangang Constituency</t>
  </si>
  <si>
    <t>Construction of Community Hall at Upper Yangang</t>
  </si>
  <si>
    <t>Construction of Mangkhim at Niya Broom</t>
  </si>
  <si>
    <t>60.48.63</t>
  </si>
  <si>
    <t>Construction of Community Hall at Peku</t>
  </si>
  <si>
    <t>50</t>
  </si>
  <si>
    <t>Soreng District</t>
  </si>
  <si>
    <t>60.50.53</t>
  </si>
  <si>
    <t>Construction of Yuma Mangkhim and Interpretation Centre for Limboo Community at Ogeng, Singling</t>
  </si>
  <si>
    <t>2023-24</t>
  </si>
  <si>
    <t>60.00.75</t>
  </si>
  <si>
    <t>Celebration of Azadi Ka Amrit Mahotsav</t>
  </si>
  <si>
    <t>60.44.53</t>
  </si>
  <si>
    <t>Construction of New Crematorium Shed</t>
  </si>
  <si>
    <t>44</t>
  </si>
  <si>
    <t>60.45.64</t>
  </si>
  <si>
    <t>60.45.65</t>
  </si>
  <si>
    <t>Construction of Shrepa Bhawan at Lumsey under Gangtok District</t>
  </si>
  <si>
    <t>Repair and Renovation of Bhutia-Lepcha House at Tibet Road, Gangtok</t>
  </si>
  <si>
    <t>60.46.58</t>
  </si>
  <si>
    <t>Constuction of Mangkhim at 2nd Phingling at Yuksom - Tashiding Constitutency</t>
  </si>
  <si>
    <t>60.48.64</t>
  </si>
  <si>
    <t>60.48.65</t>
  </si>
  <si>
    <t>60.48.66</t>
  </si>
  <si>
    <t>60.48.67</t>
  </si>
  <si>
    <t>Community Hall at Reshep Dalep, Timi Namphing Constitutency under Namchi District</t>
  </si>
  <si>
    <t>Construction of Sunar Mandir at Niz Remeng, Namthang Rateypani Constitutency</t>
  </si>
  <si>
    <t>Construction of Samaj Ghar at Golitar, Ravongla</t>
  </si>
  <si>
    <t>Crematorium Shed at Tashi Cho Darling Gumpa, Melli</t>
  </si>
  <si>
    <t>49</t>
  </si>
  <si>
    <t>Pakyong District</t>
  </si>
  <si>
    <t>60.49.53</t>
  </si>
  <si>
    <t>60.49.54</t>
  </si>
  <si>
    <t>60.49.55</t>
  </si>
  <si>
    <t>Construction of Samaj Ghar at Rekyep Ward No. 5, Riwa Machong</t>
  </si>
  <si>
    <t>Construction of Crematorium Shed at Rongli Bazar</t>
  </si>
  <si>
    <t>Construction of Samaj Ghar at Sungava Samajik Sewa Sanstha, Namcheybong, Basilakha</t>
  </si>
  <si>
    <t>60.50.54</t>
  </si>
  <si>
    <t>Construction of Bhujel Bhawan at Salangdang, Daramdin under Soreng District</t>
  </si>
  <si>
    <t>60.50.55</t>
  </si>
  <si>
    <t>Construction of Community Bhawan at Rumbuk, Daramdin Constituency</t>
  </si>
  <si>
    <t>60.50.56</t>
  </si>
  <si>
    <t>Construction of Samaj Ghar under Malbasey Budang Navajyoti Sangh</t>
  </si>
  <si>
    <t>60.50.57</t>
  </si>
  <si>
    <t>Crematorium Shed at Nampridang, Rinchenpong</t>
  </si>
  <si>
    <t>60.50.58</t>
  </si>
  <si>
    <t>Construction of Gyandil Das Dham at Gelling, Zoom- Salghari Constituency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</si>
  <si>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</si>
  <si>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</si>
  <si>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</si>
  <si>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</si>
  <si>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</si>
  <si>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</si>
  <si>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Printing and Publications</t>
  </si>
  <si>
    <t>Rent for others</t>
  </si>
  <si>
    <t>Professional Services</t>
  </si>
  <si>
    <t>60.00.06</t>
  </si>
  <si>
    <t>60.00.07</t>
  </si>
  <si>
    <t>Minor Civil and Electrical Works</t>
  </si>
  <si>
    <t>Grant in Aid General</t>
  </si>
  <si>
    <t>Other Revenue Expenditure</t>
  </si>
  <si>
    <t>Fuel and Lubricants</t>
  </si>
  <si>
    <t>60.00.24</t>
  </si>
  <si>
    <t>60.00.29</t>
  </si>
  <si>
    <t>Repair and Manitenance</t>
  </si>
  <si>
    <t>62.00.06</t>
  </si>
  <si>
    <t>62.00.07</t>
  </si>
  <si>
    <t>62.00.49</t>
  </si>
  <si>
    <t>63.00.06</t>
  </si>
  <si>
    <t>63.00.07</t>
  </si>
  <si>
    <t>05.00.06</t>
  </si>
  <si>
    <t>05.00.07</t>
  </si>
  <si>
    <t>05.00.24</t>
  </si>
  <si>
    <t>Setting up of NML Model Library (90:10) (Central Share)</t>
  </si>
  <si>
    <t>00.44.06</t>
  </si>
  <si>
    <t>00.44.07</t>
  </si>
  <si>
    <t>00.44.08</t>
  </si>
  <si>
    <t>00.44.09</t>
  </si>
  <si>
    <t>00.44.12</t>
  </si>
  <si>
    <t>00.44.16</t>
  </si>
  <si>
    <t>00.44.18</t>
  </si>
  <si>
    <t>00.44.24</t>
  </si>
  <si>
    <t>00.44.28</t>
  </si>
  <si>
    <t>Materials and Supplies</t>
  </si>
  <si>
    <t>Advertising and Publicity</t>
  </si>
  <si>
    <t>60.00.19</t>
  </si>
  <si>
    <t>Digital Equipments</t>
  </si>
  <si>
    <t>60.00.21</t>
  </si>
  <si>
    <t>60.00.26</t>
  </si>
  <si>
    <t>60.45.67</t>
  </si>
  <si>
    <t>00.44.51</t>
  </si>
  <si>
    <t>G20 Summit</t>
  </si>
  <si>
    <t>Construction of Community Centre at Nandok, East Sikkim</t>
  </si>
  <si>
    <t>Sikkim Song &amp; Dance Competition</t>
  </si>
  <si>
    <t>44.60.52</t>
  </si>
  <si>
    <t>Machinery and Equipment</t>
  </si>
  <si>
    <t>Air Conditioning System at Manan Kendra</t>
  </si>
  <si>
    <t>Wall Mountable TV at Chintan Bhawan</t>
  </si>
  <si>
    <t>44.61.52</t>
  </si>
  <si>
    <t>Green Room at Manan Kendra</t>
  </si>
  <si>
    <t>Community Hall at Mangan</t>
  </si>
  <si>
    <t>47.60.72</t>
  </si>
  <si>
    <t>Buildings and Structure</t>
  </si>
  <si>
    <t>Manav Dharm Samiti Mandir cum Meditation Centre, Pakyong</t>
  </si>
  <si>
    <t>66.00.35</t>
  </si>
  <si>
    <t>Grant in Aid for Creation of Capital Assets</t>
  </si>
  <si>
    <t>Limboo Bhawan at DPH</t>
  </si>
  <si>
    <t>00.44.29</t>
  </si>
  <si>
    <t>Repair and Maintenance</t>
  </si>
  <si>
    <t>Purchase of Vehicles</t>
  </si>
  <si>
    <t>Motor Vehicles</t>
  </si>
  <si>
    <t>44.63.51</t>
  </si>
  <si>
    <t>Costumes and Ornaments</t>
  </si>
  <si>
    <t>44.64.60</t>
  </si>
  <si>
    <t>00.44.49</t>
  </si>
  <si>
    <t>National School of Drama</t>
  </si>
  <si>
    <t>Purchase of Books</t>
  </si>
  <si>
    <t>44.65.77</t>
  </si>
  <si>
    <t>Awareness Camp on Sikkim Public Records Act</t>
  </si>
  <si>
    <t>67.00.49</t>
  </si>
  <si>
    <t>Lepcha Primitive Tribal Tourist Centre at Dzongu</t>
  </si>
  <si>
    <t>47.61.72</t>
  </si>
  <si>
    <t>Newar Bhawan/ Guthi at Gangtok</t>
  </si>
  <si>
    <t>45.62.72</t>
  </si>
  <si>
    <t>New Community Centre at Gyalshing</t>
  </si>
  <si>
    <t>46.60.72</t>
  </si>
  <si>
    <t>Limbumba Pungwa Ning Yukham Mangkhim at Darap</t>
  </si>
  <si>
    <t>46.61.72</t>
  </si>
  <si>
    <t>Construction of Sirijunga Phase II</t>
  </si>
  <si>
    <t>46.62.72</t>
  </si>
  <si>
    <t>47.62.78</t>
  </si>
  <si>
    <t xml:space="preserve">Land </t>
  </si>
  <si>
    <t>Thu-Lung-Trul-Sum at Thangu, Lachung</t>
  </si>
  <si>
    <t>47.63.78</t>
  </si>
  <si>
    <t>45.63.72</t>
  </si>
  <si>
    <t>Tamang Bhawan</t>
  </si>
  <si>
    <t>45.64.72</t>
  </si>
  <si>
    <t>Khas Bhawan</t>
  </si>
  <si>
    <t>45.65.72</t>
  </si>
  <si>
    <t>Sherpa Bhawan at Lumsey</t>
  </si>
  <si>
    <t>Bhutia Lepcha House</t>
  </si>
  <si>
    <t>45.66.72</t>
  </si>
  <si>
    <t>Sherpa Bhawan at Perbing</t>
  </si>
  <si>
    <t>48.60.72</t>
  </si>
  <si>
    <t xml:space="preserve">Cultural Exchange Programme under Song and Drama Unit </t>
  </si>
  <si>
    <t>Recording Studio at Manan Kendra</t>
  </si>
  <si>
    <t>44.66.52</t>
  </si>
  <si>
    <t>Machinery and Equipments</t>
  </si>
  <si>
    <t>Limboo Traditional House at Darap</t>
  </si>
  <si>
    <t>46.63.72</t>
  </si>
  <si>
    <t>Renovation of Community Hall at Shotak under Navey Shotak GPU</t>
  </si>
  <si>
    <t>45.67.72</t>
  </si>
  <si>
    <t>Construction Toilets at Manan Kendra</t>
  </si>
  <si>
    <t>15 feet Copper Statue of Shri. Atal Bihari Vajpayee</t>
  </si>
  <si>
    <t>49.60.72</t>
  </si>
  <si>
    <t>Samaj Ghar at Hee Kongbari</t>
  </si>
  <si>
    <t>46.64.72</t>
  </si>
  <si>
    <t>Community Centre at Mangan</t>
  </si>
  <si>
    <t>47.64.72</t>
  </si>
  <si>
    <t>Buildings and Structures</t>
  </si>
  <si>
    <t>Samaj Ghar at Palak</t>
  </si>
  <si>
    <t>48.61.72</t>
  </si>
  <si>
    <t>Samaj Ghar at Rolak</t>
  </si>
  <si>
    <t>48.62.72</t>
  </si>
  <si>
    <t>Samaj Ghar at Namphing</t>
  </si>
  <si>
    <t>48.63.72</t>
  </si>
  <si>
    <t>Kamar Gaon Community Hall</t>
  </si>
  <si>
    <t>48.64.72</t>
  </si>
  <si>
    <t>Construction of Toilets at Manan Kendra</t>
  </si>
  <si>
    <t>44.67.72</t>
  </si>
  <si>
    <t>Building and Structures</t>
  </si>
  <si>
    <t>Construction of Crematorium Sheds</t>
  </si>
  <si>
    <t>44.68.72</t>
  </si>
  <si>
    <t>Construction of Samaj Ghars/ Clubs</t>
  </si>
  <si>
    <t>44.69.72</t>
  </si>
  <si>
    <t>46.65.72</t>
  </si>
  <si>
    <t>Yuma Manghim at Ogeng, Singling, Soreng</t>
  </si>
  <si>
    <t>50.60.72</t>
  </si>
  <si>
    <t>Semechung Bhawan at HPO Chumbong</t>
  </si>
  <si>
    <t>50.61.72</t>
  </si>
  <si>
    <t>Community Centre at Upper Chandmari, Gangtok</t>
  </si>
  <si>
    <t>45.68.72</t>
  </si>
  <si>
    <t>49.61.72</t>
  </si>
  <si>
    <t>Construction of Gnagyur Thekchup Choshuling Gumpa, Upper Sumin, Namchebong</t>
  </si>
  <si>
    <t>49.62.72</t>
  </si>
  <si>
    <t>Design&amp; Development of Gyalwa Latsun Chempo Centre at Simik- Lingzey Rapen and Badong for Sikkim Buddhism and Buddhist Craft</t>
  </si>
  <si>
    <t>45.69.72</t>
  </si>
  <si>
    <t>Construction of Alley Gumpa at Namchi</t>
  </si>
  <si>
    <t>48.65.72</t>
  </si>
  <si>
    <t>Construction of Boomtar Gumpa at Namchi</t>
  </si>
  <si>
    <t>48.66.72</t>
  </si>
  <si>
    <t>Construction of Limboo Bhawan at Assam Lingzey</t>
  </si>
  <si>
    <t>49.63.72</t>
  </si>
  <si>
    <t>Construction of Samaj Ghar for Karma Sudhar Sangh at Malbassey, Thulo Goan</t>
  </si>
  <si>
    <t>50.62.72</t>
  </si>
  <si>
    <t>50.63.72</t>
  </si>
  <si>
    <t>Development of Sirijunga Cultural Centre at Tharpu</t>
  </si>
  <si>
    <t>50.64.72</t>
  </si>
  <si>
    <t>Tribal Sub- Plan</t>
  </si>
  <si>
    <t>Iman Singh Chemzong Memorial Hall at Tikjyek</t>
  </si>
  <si>
    <t>44.62.72</t>
  </si>
  <si>
    <t>44.62.74</t>
  </si>
  <si>
    <t>Furniture and Fixtures</t>
  </si>
  <si>
    <t>44.70.72</t>
  </si>
  <si>
    <t>44.70.52</t>
  </si>
  <si>
    <t>44.70.74</t>
  </si>
  <si>
    <t>65.00.49</t>
  </si>
  <si>
    <t>68.00.49</t>
  </si>
  <si>
    <t>69.00.35</t>
  </si>
  <si>
    <t>70.00.49</t>
  </si>
  <si>
    <t>71.00.35</t>
  </si>
  <si>
    <t>45.61.72</t>
  </si>
  <si>
    <t>Upgradation and Beautification of Thupten Gyaltseling Gumpa at Middle Sumin, Namchebong</t>
  </si>
  <si>
    <t>Construction of Rai Khim, Lumsey,Tadong</t>
  </si>
  <si>
    <t>Various Rennovation Works</t>
  </si>
  <si>
    <t>Construction of Lasangem Mudhingum Lekwahang Manghena Yok at Rimbik, Yangthang</t>
  </si>
  <si>
    <t>I. Estimate of the amount required in the year ending 31st March, 2025 to defray the charges in respect of Culture</t>
  </si>
  <si>
    <t>2024-25</t>
  </si>
  <si>
    <t>Khas (Chettri- Bahun) Association</t>
  </si>
  <si>
    <t>72.00.31</t>
  </si>
  <si>
    <t>Construction of Mangkhim at Meeyong, Gyalshing- Bermiok Constituency</t>
  </si>
  <si>
    <t>73.00.35</t>
  </si>
  <si>
    <t>Installation of New Transformer at Manan Kendra</t>
  </si>
  <si>
    <t>44.71.73</t>
  </si>
  <si>
    <t>Infrastructural Assets</t>
  </si>
  <si>
    <t>Construction of Urgen Choeling Tamu Gurung Gumpa at Burtuk, Gangtok District</t>
  </si>
  <si>
    <t>45.70.72</t>
  </si>
  <si>
    <t>Construction of Building and Protective Works at Bakthang Burial Ground, Gangtok</t>
  </si>
  <si>
    <t>45.71.72</t>
  </si>
  <si>
    <t>Construction of Waiting Shed and Fencing Work at Christian Burial Ground, Chandmari</t>
  </si>
  <si>
    <t>45.72.72</t>
  </si>
  <si>
    <t>Repair and Renovation of Lepcha Kurmom Lee Building at Development Area, Gangtok</t>
  </si>
  <si>
    <t>45.73.72</t>
  </si>
  <si>
    <t>46.66.72</t>
  </si>
  <si>
    <t>Construction of Samaj Ghar of Tikjya Yangthang Samaj Sewa Sangathan, Gyalshing</t>
  </si>
  <si>
    <t>46.67.72</t>
  </si>
  <si>
    <t>International and National Cultural Meet at Scheduled Caste Community alongwith Shilayanayas of Naumati Bhawan at Bermiok under Gyalshing  District</t>
  </si>
  <si>
    <t>46.68.72</t>
  </si>
  <si>
    <t>Upgradation and Beautification of Mangheem at Martam and Sacred Cave at Srijunga Waterfalls at Ghiyabari under Hee- Martam, Gyalshing District</t>
  </si>
  <si>
    <t>46.69.72</t>
  </si>
  <si>
    <t>Upgradation of Kurnhokung Ney at Lower Berfok, Dzongu</t>
  </si>
  <si>
    <t>47.65.72</t>
  </si>
  <si>
    <t>Construction of Rai Khim at Singithang, Namchi</t>
  </si>
  <si>
    <t>48.67.72</t>
  </si>
  <si>
    <t>Construction of Community Centre at Tarku under Temi- Namphing Constituency</t>
  </si>
  <si>
    <t>48.68.72</t>
  </si>
  <si>
    <t>Construction of Chupcha Cheling Duchi Parakha Gurung Gumpa under Gnathang Machong Constituency</t>
  </si>
  <si>
    <t>49.64.72</t>
  </si>
  <si>
    <t>Construction of Gyan Dil Das Dham at Gelling Samsing under Zoom Salghari Constituency</t>
  </si>
  <si>
    <t>50.65.72</t>
  </si>
  <si>
    <t>Construction of Community Bhawan of Bhujel Community at Salangdang under Daramdin Constituency</t>
  </si>
  <si>
    <t>50.66.72</t>
  </si>
  <si>
    <t>48.69.72</t>
  </si>
  <si>
    <t>Other Fixed Assets</t>
  </si>
  <si>
    <t>00.44.02</t>
  </si>
  <si>
    <t>44.72.71</t>
  </si>
  <si>
    <t>Purchase of Equipments</t>
  </si>
  <si>
    <t>62.00.36</t>
  </si>
  <si>
    <t>Grant in Aid Salary</t>
  </si>
  <si>
    <t>48.70.72</t>
  </si>
  <si>
    <t>Village Community Centre cum Library at 6th Mile, Tadong</t>
  </si>
  <si>
    <t>45.74.72</t>
  </si>
  <si>
    <t>Construction of Sunar Mandir at Niz Remeng</t>
  </si>
  <si>
    <t>Lord Buddha Statue at Raj Bhawan</t>
  </si>
  <si>
    <t>44.73.72</t>
  </si>
  <si>
    <t>Construction of Meditation Hall at Pema Choling Gumpa Lhattay Tar, Daramdin Constituency</t>
  </si>
  <si>
    <t>50.67.72</t>
  </si>
  <si>
    <t>46.70.72</t>
  </si>
  <si>
    <t>Construction of Schedule Caste Bhawan at Yangsum under Gyalshing Bermiok Constituency</t>
  </si>
  <si>
    <t>Construction of Chang Chu Nyingmapa Gurung Gumpa at Yangang, Under Rangang-Yangang Constituency</t>
  </si>
  <si>
    <t>48.71.72</t>
  </si>
  <si>
    <t>Construction of Rodhi Ghar at Chuba Namthang Rateypani Constituency</t>
  </si>
  <si>
    <t>48.72.72</t>
  </si>
  <si>
    <t>49.65.72</t>
  </si>
  <si>
    <t>Construction of Thek Gumpa at Gnathang Machong Constituency</t>
  </si>
  <si>
    <t>Art, Culture and Heritage Development Board</t>
  </si>
  <si>
    <t>Information, Computer, Telecommunication (ICT) Equipments</t>
  </si>
  <si>
    <t>Samajik Sewa Bhatta</t>
  </si>
  <si>
    <t>Construction of Naumati Bhawan at Bermoik</t>
  </si>
  <si>
    <t>46.71.72</t>
  </si>
  <si>
    <t>74.00.31</t>
  </si>
  <si>
    <t>75.00.49</t>
  </si>
  <si>
    <t>63.00.49</t>
  </si>
  <si>
    <t>Setting up of Sikkim State Museum, Gangtok 
(Central Share)</t>
  </si>
  <si>
    <t>44.72.52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</si>
</sst>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0#"/>
    <numFmt numFmtId="165" formatCode="0#"/>
    <numFmt numFmtId="166" formatCode="##"/>
    <numFmt numFmtId="167" formatCode="00000#"/>
    <numFmt numFmtId="168" formatCode="00.00#"/>
    <numFmt numFmtId="169" formatCode="00.#00"/>
    <numFmt numFmtId="170" formatCode="00.000"/>
    <numFmt numFmtId="171" formatCode="00.00.0#"/>
    <numFmt numFmtId="172" formatCode="0#.#00"/>
    <numFmt numFmtId="173" formatCode="00.00"/>
  </numFmts>
  <fonts count="13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Times New Roman"/>
      <family val="1"/>
    </font>
    <font>
      <b/>
      <sz val="10"/>
      <color rgb="FFFF0066"/>
      <name val="Times New Roman"/>
      <family val="1"/>
    </font>
    <font>
      <b/>
      <sz val="10"/>
      <color rgb="FFFFFF00"/>
      <name val="Times New Roman"/>
      <family val="1"/>
    </font>
    <font>
      <b/>
      <i/>
      <sz val="10"/>
      <color rgb="FFFF006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4" applyFont="1" applyFill="1" applyBorder="1"/>
    <xf numFmtId="0" fontId="4" fillId="0" borderId="0" xfId="4" applyFont="1" applyFill="1" applyBorder="1" applyAlignment="1"/>
    <xf numFmtId="0" fontId="3" fillId="0" borderId="0" xfId="4" applyFont="1" applyFill="1"/>
    <xf numFmtId="0" fontId="3" fillId="0" borderId="0" xfId="4" applyNumberFormat="1" applyFont="1" applyFill="1"/>
    <xf numFmtId="0" fontId="4" fillId="0" borderId="0" xfId="4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Border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6" applyFont="1" applyFill="1" applyBorder="1" applyAlignment="1" applyProtection="1">
      <alignment horizontal="left"/>
    </xf>
    <xf numFmtId="0" fontId="3" fillId="0" borderId="0" xfId="4" applyNumberFormat="1" applyFont="1" applyFill="1" applyAlignment="1">
      <alignment horizontal="center"/>
    </xf>
    <xf numFmtId="0" fontId="3" fillId="0" borderId="0" xfId="6" applyFont="1" applyFill="1" applyBorder="1" applyAlignment="1" applyProtection="1">
      <alignment horizontal="left" vertical="top" wrapText="1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/>
    </xf>
    <xf numFmtId="0" fontId="3" fillId="0" borderId="2" xfId="5" applyNumberFormat="1" applyFont="1" applyFill="1" applyBorder="1" applyProtection="1"/>
    <xf numFmtId="0" fontId="3" fillId="0" borderId="2" xfId="5" applyNumberFormat="1" applyFont="1" applyFill="1" applyBorder="1" applyAlignment="1" applyProtection="1">
      <alignment horizontal="left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right" vertical="center"/>
    </xf>
    <xf numFmtId="0" fontId="3" fillId="0" borderId="3" xfId="5" applyNumberFormat="1" applyFont="1" applyFill="1" applyBorder="1" applyAlignment="1" applyProtection="1">
      <alignment horizontal="right" vertical="top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vertical="center" wrapText="1"/>
    </xf>
    <xf numFmtId="0" fontId="3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horizontal="right" vertical="top"/>
    </xf>
    <xf numFmtId="0" fontId="4" fillId="0" borderId="0" xfId="4" applyFont="1" applyFill="1" applyBorder="1" applyAlignment="1" applyProtection="1">
      <alignment horizontal="left" vertical="center" wrapText="1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Protection="1"/>
    <xf numFmtId="0" fontId="3" fillId="0" borderId="0" xfId="1" applyNumberFormat="1" applyFont="1" applyFill="1" applyAlignment="1">
      <alignment horizontal="right"/>
    </xf>
    <xf numFmtId="168" fontId="4" fillId="0" borderId="0" xfId="4" applyNumberFormat="1" applyFont="1" applyFill="1" applyBorder="1" applyAlignment="1">
      <alignment horizontal="right" vertical="top" wrapText="1"/>
    </xf>
    <xf numFmtId="173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4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9" applyFont="1" applyFill="1" applyBorder="1" applyAlignment="1">
      <alignment horizontal="center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vertical="top" wrapText="1"/>
    </xf>
    <xf numFmtId="165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172" fontId="4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>
      <alignment horizontal="righ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3" xfId="4" applyFont="1" applyFill="1" applyBorder="1" applyAlignment="1">
      <alignment vertical="top" wrapText="1"/>
    </xf>
    <xf numFmtId="0" fontId="3" fillId="0" borderId="0" xfId="4" applyNumberFormat="1" applyFont="1" applyFill="1" applyBorder="1"/>
    <xf numFmtId="0" fontId="3" fillId="0" borderId="0" xfId="1" applyNumberFormat="1" applyFont="1" applyFill="1" applyAlignment="1" applyProtection="1">
      <alignment horizontal="right"/>
    </xf>
    <xf numFmtId="170" fontId="4" fillId="0" borderId="0" xfId="4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/>
    <xf numFmtId="0" fontId="3" fillId="0" borderId="0" xfId="4" applyNumberFormat="1" applyFont="1" applyFill="1" applyAlignment="1" applyProtection="1">
      <alignment horizontal="right" vertical="top"/>
    </xf>
    <xf numFmtId="0" fontId="4" fillId="0" borderId="0" xfId="4" applyNumberFormat="1" applyFont="1" applyFill="1" applyAlignment="1" applyProtection="1">
      <alignment horizontal="center" vertical="top"/>
    </xf>
    <xf numFmtId="171" fontId="3" fillId="0" borderId="0" xfId="4" applyNumberFormat="1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49" fontId="3" fillId="0" borderId="0" xfId="7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Protection="1"/>
    <xf numFmtId="0" fontId="6" fillId="0" borderId="0" xfId="5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0" xfId="4" applyNumberFormat="1" applyFont="1" applyFill="1" applyBorder="1" applyAlignment="1">
      <alignment horizontal="center"/>
    </xf>
    <xf numFmtId="0" fontId="4" fillId="0" borderId="0" xfId="4" applyNumberFormat="1" applyFont="1" applyFill="1" applyBorder="1" applyAlignment="1"/>
    <xf numFmtId="0" fontId="4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left"/>
    </xf>
    <xf numFmtId="0" fontId="3" fillId="0" borderId="0" xfId="4" applyNumberFormat="1" applyFont="1" applyFill="1" applyAlignment="1">
      <alignment vertical="top"/>
    </xf>
    <xf numFmtId="0" fontId="5" fillId="0" borderId="0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/>
    </xf>
    <xf numFmtId="43" fontId="3" fillId="0" borderId="0" xfId="1" applyFont="1" applyFill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0" xfId="1" applyFont="1" applyFill="1" applyBorder="1" applyAlignment="1" applyProtection="1">
      <alignment horizontal="right"/>
    </xf>
    <xf numFmtId="43" fontId="3" fillId="0" borderId="0" xfId="1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left" vertical="top" wrapText="1"/>
    </xf>
    <xf numFmtId="43" fontId="3" fillId="0" borderId="2" xfId="1" applyFont="1" applyFill="1" applyBorder="1" applyAlignment="1">
      <alignment horizontal="right" wrapText="1"/>
    </xf>
    <xf numFmtId="0" fontId="3" fillId="0" borderId="2" xfId="9" applyFont="1" applyFill="1" applyBorder="1" applyAlignment="1">
      <alignment vertical="top" wrapText="1"/>
    </xf>
    <xf numFmtId="166" fontId="3" fillId="0" borderId="2" xfId="9" applyNumberFormat="1" applyFont="1" applyFill="1" applyBorder="1" applyAlignment="1">
      <alignment horizontal="right" vertical="top" wrapText="1"/>
    </xf>
    <xf numFmtId="0" fontId="3" fillId="0" borderId="2" xfId="9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>
      <alignment vertical="top" wrapText="1"/>
    </xf>
    <xf numFmtId="0" fontId="3" fillId="0" borderId="2" xfId="8" applyFont="1" applyFill="1" applyBorder="1" applyAlignment="1">
      <alignment horizontal="right" vertical="top" wrapText="1"/>
    </xf>
    <xf numFmtId="0" fontId="3" fillId="0" borderId="2" xfId="8" applyFont="1" applyFill="1" applyBorder="1" applyAlignment="1" applyProtection="1">
      <alignment horizontal="left" vertical="top" wrapText="1"/>
    </xf>
    <xf numFmtId="49" fontId="3" fillId="0" borderId="2" xfId="7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172" fontId="3" fillId="0" borderId="0" xfId="7" applyNumberFormat="1" applyFont="1" applyFill="1" applyBorder="1" applyAlignment="1">
      <alignment horizontal="right" vertical="top" wrapText="1"/>
    </xf>
    <xf numFmtId="0" fontId="9" fillId="0" borderId="0" xfId="6" applyFont="1" applyFill="1" applyBorder="1" applyProtection="1"/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8" applyFont="1" applyFill="1" applyBorder="1" applyAlignment="1">
      <alignment horizontal="center" vertical="top" wrapText="1"/>
    </xf>
    <xf numFmtId="0" fontId="10" fillId="0" borderId="0" xfId="4" applyFont="1" applyFill="1" applyBorder="1"/>
    <xf numFmtId="0" fontId="11" fillId="0" borderId="0" xfId="4" applyFont="1" applyFill="1" applyBorder="1"/>
    <xf numFmtId="0" fontId="3" fillId="0" borderId="2" xfId="1" applyNumberFormat="1" applyFont="1" applyFill="1" applyBorder="1" applyAlignment="1">
      <alignment horizontal="right" wrapText="1"/>
    </xf>
    <xf numFmtId="0" fontId="3" fillId="0" borderId="0" xfId="7" applyFont="1" applyFill="1" applyBorder="1"/>
    <xf numFmtId="0" fontId="12" fillId="0" borderId="0" xfId="7" applyFont="1" applyFill="1" applyBorder="1"/>
    <xf numFmtId="0" fontId="3" fillId="0" borderId="0" xfId="6" applyFont="1" applyFill="1" applyBorder="1" applyProtection="1"/>
    <xf numFmtId="0" fontId="3" fillId="0" borderId="0" xfId="6" applyNumberFormat="1" applyFont="1" applyFill="1" applyBorder="1" applyProtection="1"/>
    <xf numFmtId="43" fontId="3" fillId="0" borderId="0" xfId="1" applyFont="1" applyFill="1" applyBorder="1" applyAlignment="1">
      <alignment horizontal="right"/>
    </xf>
    <xf numFmtId="43" fontId="3" fillId="0" borderId="0" xfId="1" applyFont="1" applyFill="1"/>
    <xf numFmtId="43" fontId="3" fillId="0" borderId="0" xfId="1" applyFont="1" applyFill="1" applyBorder="1"/>
    <xf numFmtId="0" fontId="3" fillId="0" borderId="2" xfId="6" applyNumberFormat="1" applyFont="1" applyFill="1" applyBorder="1" applyAlignment="1" applyProtection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9" applyFont="1" applyFill="1"/>
    <xf numFmtId="0" fontId="3" fillId="0" borderId="0" xfId="10" applyNumberFormat="1" applyFont="1" applyFill="1" applyBorder="1" applyAlignment="1" applyProtection="1">
      <alignment horizontal="right" wrapText="1"/>
    </xf>
    <xf numFmtId="0" fontId="3" fillId="0" borderId="0" xfId="9" applyFont="1" applyFill="1" applyAlignment="1">
      <alignment horizontal="left"/>
    </xf>
    <xf numFmtId="0" fontId="3" fillId="0" borderId="0" xfId="9" applyFont="1" applyFill="1" applyAlignment="1"/>
    <xf numFmtId="0" fontId="3" fillId="0" borderId="0" xfId="9" applyFont="1" applyFill="1" applyBorder="1"/>
    <xf numFmtId="43" fontId="3" fillId="0" borderId="1" xfId="1" applyFont="1" applyFill="1" applyBorder="1" applyAlignment="1">
      <alignment horizontal="right" wrapText="1"/>
    </xf>
    <xf numFmtId="43" fontId="3" fillId="0" borderId="0" xfId="10" applyFont="1" applyFill="1" applyBorder="1" applyAlignment="1" applyProtection="1">
      <alignment horizontal="right" wrapText="1"/>
    </xf>
    <xf numFmtId="0" fontId="3" fillId="0" borderId="2" xfId="8" applyFont="1" applyFill="1" applyBorder="1" applyAlignment="1">
      <alignment horizontal="center" vertical="top" wrapText="1"/>
    </xf>
    <xf numFmtId="0" fontId="3" fillId="0" borderId="0" xfId="9" applyFont="1" applyFill="1" applyAlignment="1">
      <alignment horizontal="center"/>
    </xf>
    <xf numFmtId="0" fontId="3" fillId="0" borderId="0" xfId="9" applyFont="1" applyFill="1" applyAlignment="1">
      <alignment horizontal="right"/>
    </xf>
    <xf numFmtId="0" fontId="3" fillId="0" borderId="0" xfId="8" applyFont="1" applyFill="1" applyBorder="1" applyAlignment="1">
      <alignment vertical="top" wrapText="1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1" xfId="10" applyNumberFormat="1" applyFont="1" applyFill="1" applyBorder="1" applyAlignment="1" applyProtection="1">
      <alignment horizontal="right" wrapText="1"/>
    </xf>
    <xf numFmtId="0" fontId="3" fillId="0" borderId="2" xfId="10" applyNumberFormat="1" applyFont="1" applyFill="1" applyBorder="1" applyAlignment="1" applyProtection="1">
      <alignment horizontal="right" wrapText="1"/>
    </xf>
    <xf numFmtId="0" fontId="3" fillId="0" borderId="1" xfId="9" applyNumberFormat="1" applyFont="1" applyFill="1" applyBorder="1"/>
    <xf numFmtId="43" fontId="3" fillId="0" borderId="2" xfId="1" applyNumberFormat="1" applyFont="1" applyFill="1" applyBorder="1" applyAlignment="1" applyProtection="1">
      <alignment horizontal="right" wrapText="1"/>
    </xf>
    <xf numFmtId="0" fontId="5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43" fontId="5" fillId="0" borderId="0" xfId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/>
    </xf>
    <xf numFmtId="0" fontId="4" fillId="0" borderId="0" xfId="3" applyNumberFormat="1" applyFont="1" applyFill="1" applyProtection="1"/>
    <xf numFmtId="0" fontId="4" fillId="0" borderId="0" xfId="3" applyNumberFormat="1" applyFont="1" applyFill="1" applyAlignment="1" applyProtection="1">
      <alignment horizontal="right"/>
    </xf>
    <xf numFmtId="172" fontId="4" fillId="0" borderId="0" xfId="7" applyNumberFormat="1" applyFont="1" applyFill="1" applyBorder="1" applyAlignment="1">
      <alignment horizontal="right" wrapText="1"/>
    </xf>
    <xf numFmtId="0" fontId="4" fillId="0" borderId="0" xfId="7" applyFont="1" applyFill="1" applyBorder="1" applyAlignment="1" applyProtection="1">
      <alignment horizontal="left" wrapText="1"/>
    </xf>
    <xf numFmtId="0" fontId="3" fillId="0" borderId="0" xfId="6" applyFont="1" applyFill="1" applyAlignment="1" applyProtection="1">
      <alignment horizontal="right" vertical="top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Alignment="1" applyProtection="1">
      <alignment horizontal="left" vertical="top" wrapText="1"/>
    </xf>
  </cellXfs>
  <cellStyles count="11">
    <cellStyle name="Comma" xfId="1" builtinId="3"/>
    <cellStyle name="Comma 10" xfId="10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9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0066"/>
      <color rgb="FFFFCC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M1109"/>
  <sheetViews>
    <sheetView tabSelected="1" view="pageBreakPreview" zoomScale="115" zoomScaleNormal="160" zoomScaleSheetLayoutView="115" workbookViewId="0">
      <selection activeCell="T12" sqref="T12"/>
    </sheetView>
  </sheetViews>
  <sheetFormatPr defaultColWidth="12.42578125" defaultRowHeight="12.75"/>
  <cols>
    <col min="1" max="1" width="5.7109375" style="1" customWidth="1"/>
    <col min="2" max="2" width="9.42578125" style="9" customWidth="1"/>
    <col min="3" max="3" width="40.5703125" style="1" customWidth="1"/>
    <col min="4" max="4" width="10.7109375" style="4" customWidth="1"/>
    <col min="5" max="5" width="11.7109375" style="4" hidden="1" customWidth="1"/>
    <col min="6" max="6" width="10.7109375" style="4" customWidth="1"/>
    <col min="7" max="7" width="11.7109375" style="4" hidden="1" customWidth="1"/>
    <col min="8" max="8" width="10.7109375" style="4" customWidth="1"/>
    <col min="9" max="11" width="11.7109375" style="4" hidden="1" customWidth="1"/>
    <col min="12" max="12" width="10.7109375" style="4" customWidth="1"/>
    <col min="13" max="16384" width="12.42578125" style="1"/>
  </cols>
  <sheetData>
    <row r="1" spans="1:12">
      <c r="B1" s="2"/>
      <c r="C1" s="4"/>
      <c r="D1" s="102" t="s">
        <v>66</v>
      </c>
      <c r="E1" s="103"/>
      <c r="H1" s="103"/>
      <c r="I1" s="103"/>
      <c r="J1" s="103"/>
      <c r="K1" s="103"/>
      <c r="L1" s="103"/>
    </row>
    <row r="2" spans="1:12">
      <c r="B2" s="5"/>
      <c r="C2" s="4"/>
      <c r="D2" s="8" t="s">
        <v>67</v>
      </c>
      <c r="E2" s="104"/>
      <c r="H2" s="104"/>
      <c r="I2" s="104"/>
      <c r="J2" s="104"/>
      <c r="K2" s="104"/>
      <c r="L2" s="104"/>
    </row>
    <row r="3" spans="1:12" ht="9.75" customHeight="1">
      <c r="A3" s="6"/>
      <c r="B3" s="7"/>
      <c r="C3" s="8"/>
      <c r="D3" s="8"/>
      <c r="E3" s="8"/>
      <c r="H3" s="8"/>
      <c r="I3" s="8"/>
      <c r="J3" s="8"/>
      <c r="K3" s="8"/>
      <c r="L3" s="8"/>
    </row>
    <row r="4" spans="1:12">
      <c r="C4" s="10" t="s">
        <v>43</v>
      </c>
      <c r="D4" s="8">
        <v>2205</v>
      </c>
      <c r="F4" s="4" t="s">
        <v>0</v>
      </c>
    </row>
    <row r="5" spans="1:12">
      <c r="C5" s="10" t="s">
        <v>44</v>
      </c>
      <c r="D5" s="8">
        <v>2251</v>
      </c>
      <c r="F5" s="105" t="s">
        <v>1</v>
      </c>
    </row>
    <row r="6" spans="1:12">
      <c r="C6" s="11" t="s">
        <v>92</v>
      </c>
      <c r="J6" s="40"/>
      <c r="K6" s="40"/>
    </row>
    <row r="7" spans="1:12" s="33" customFormat="1" ht="26.25" customHeight="1">
      <c r="B7" s="34"/>
      <c r="C7" s="92" t="s">
        <v>2</v>
      </c>
      <c r="D7" s="93">
        <v>4202</v>
      </c>
      <c r="E7" s="106"/>
      <c r="F7" s="184" t="s">
        <v>3</v>
      </c>
      <c r="G7" s="184"/>
      <c r="H7" s="184"/>
      <c r="I7" s="184"/>
      <c r="J7" s="184"/>
      <c r="K7" s="184"/>
      <c r="L7" s="184"/>
    </row>
    <row r="8" spans="1:12" ht="8.25" customHeight="1">
      <c r="C8" s="12"/>
      <c r="F8" s="105"/>
      <c r="J8" s="40"/>
      <c r="K8" s="40"/>
    </row>
    <row r="9" spans="1:12">
      <c r="A9" s="13" t="s">
        <v>340</v>
      </c>
      <c r="C9" s="14"/>
      <c r="J9" s="40"/>
      <c r="K9" s="40"/>
    </row>
    <row r="10" spans="1:12" ht="10.5" customHeight="1">
      <c r="A10" s="13"/>
      <c r="C10" s="14"/>
      <c r="J10" s="40"/>
      <c r="K10" s="40"/>
    </row>
    <row r="11" spans="1:12">
      <c r="A11" s="15"/>
      <c r="C11" s="16"/>
      <c r="D11" s="8" t="s">
        <v>41</v>
      </c>
      <c r="E11" s="14"/>
      <c r="F11" s="12" t="s">
        <v>42</v>
      </c>
      <c r="G11" s="14"/>
      <c r="H11" s="12" t="s">
        <v>6</v>
      </c>
      <c r="J11" s="40"/>
      <c r="K11" s="40"/>
    </row>
    <row r="12" spans="1:12">
      <c r="A12" s="15"/>
      <c r="C12" s="17" t="s">
        <v>4</v>
      </c>
      <c r="D12" s="8">
        <f>L152</f>
        <v>384189</v>
      </c>
      <c r="E12" s="14"/>
      <c r="F12" s="12">
        <f>L548</f>
        <v>448215</v>
      </c>
      <c r="G12" s="14"/>
      <c r="H12" s="12">
        <f>SUM(D12:F12)</f>
        <v>832404</v>
      </c>
      <c r="J12" s="40"/>
      <c r="K12" s="40"/>
    </row>
    <row r="13" spans="1:12" ht="10.5" customHeight="1">
      <c r="A13" s="15"/>
      <c r="C13" s="17"/>
      <c r="D13" s="17"/>
      <c r="F13" s="17"/>
      <c r="H13" s="17"/>
      <c r="J13" s="40"/>
      <c r="K13" s="40"/>
    </row>
    <row r="14" spans="1:12">
      <c r="A14" s="13" t="s">
        <v>39</v>
      </c>
      <c r="C14" s="18"/>
      <c r="J14" s="40"/>
      <c r="K14" s="40"/>
    </row>
    <row r="15" spans="1:12" s="144" customFormat="1" ht="13.5">
      <c r="A15" s="15"/>
      <c r="B15" s="19"/>
      <c r="C15" s="20"/>
      <c r="D15" s="21"/>
      <c r="E15" s="21"/>
      <c r="F15" s="21"/>
      <c r="G15" s="21"/>
      <c r="H15" s="21"/>
      <c r="I15" s="22"/>
      <c r="J15" s="48"/>
      <c r="K15" s="107"/>
      <c r="L15" s="99" t="s">
        <v>46</v>
      </c>
    </row>
    <row r="16" spans="1:12" s="144" customFormat="1" ht="25.5">
      <c r="A16" s="23"/>
      <c r="B16" s="24"/>
      <c r="C16" s="25"/>
      <c r="D16" s="26" t="s">
        <v>71</v>
      </c>
      <c r="E16" s="27"/>
      <c r="F16" s="151" t="s">
        <v>72</v>
      </c>
      <c r="G16" s="28"/>
      <c r="H16" s="151" t="s">
        <v>73</v>
      </c>
      <c r="I16" s="28"/>
      <c r="J16" s="183" t="s">
        <v>72</v>
      </c>
      <c r="K16" s="183"/>
      <c r="L16" s="183"/>
    </row>
    <row r="17" spans="1:13" s="136" customFormat="1">
      <c r="A17" s="15"/>
      <c r="B17" s="163" t="s">
        <v>5</v>
      </c>
      <c r="C17" s="164"/>
      <c r="D17" s="165" t="s">
        <v>93</v>
      </c>
      <c r="E17" s="165"/>
      <c r="F17" s="165" t="s">
        <v>133</v>
      </c>
      <c r="G17" s="165"/>
      <c r="H17" s="165" t="s">
        <v>133</v>
      </c>
      <c r="I17" s="166"/>
      <c r="J17" s="182" t="s">
        <v>341</v>
      </c>
      <c r="K17" s="182"/>
      <c r="L17" s="182"/>
    </row>
    <row r="18" spans="1:13" s="144" customFormat="1" ht="8.25" customHeight="1">
      <c r="A18" s="29"/>
      <c r="B18" s="30"/>
      <c r="C18" s="20"/>
      <c r="D18" s="31"/>
      <c r="E18" s="31"/>
      <c r="F18" s="31"/>
      <c r="G18" s="31"/>
      <c r="H18" s="31"/>
      <c r="I18" s="31"/>
      <c r="J18" s="108"/>
      <c r="K18" s="108"/>
      <c r="L18" s="32"/>
    </row>
    <row r="19" spans="1:13" ht="14.45" customHeight="1">
      <c r="A19" s="33"/>
      <c r="B19" s="34"/>
      <c r="C19" s="35" t="s">
        <v>7</v>
      </c>
      <c r="D19" s="11"/>
      <c r="E19" s="11"/>
      <c r="F19" s="11"/>
      <c r="G19" s="11"/>
      <c r="H19" s="11"/>
      <c r="I19" s="11"/>
      <c r="J19" s="87"/>
      <c r="K19" s="87"/>
      <c r="L19" s="11"/>
    </row>
    <row r="20" spans="1:13" ht="14.45" customHeight="1">
      <c r="A20" s="36" t="s">
        <v>8</v>
      </c>
      <c r="B20" s="37">
        <v>2205</v>
      </c>
      <c r="C20" s="38" t="s">
        <v>0</v>
      </c>
      <c r="D20" s="39"/>
      <c r="E20" s="39"/>
      <c r="F20" s="39"/>
      <c r="G20" s="39"/>
      <c r="J20" s="40"/>
      <c r="K20" s="40"/>
    </row>
    <row r="21" spans="1:13" ht="14.45" customHeight="1">
      <c r="A21" s="36"/>
      <c r="B21" s="41">
        <v>1E-3</v>
      </c>
      <c r="C21" s="38" t="s">
        <v>9</v>
      </c>
      <c r="D21" s="39"/>
      <c r="E21" s="39"/>
      <c r="F21" s="39"/>
      <c r="G21" s="39"/>
      <c r="J21" s="40"/>
      <c r="K21" s="40"/>
    </row>
    <row r="22" spans="1:13" ht="14.45" customHeight="1">
      <c r="A22" s="36"/>
      <c r="B22" s="42">
        <v>0.44</v>
      </c>
      <c r="C22" s="43" t="s">
        <v>10</v>
      </c>
      <c r="D22" s="98"/>
      <c r="E22" s="98"/>
      <c r="F22" s="98"/>
      <c r="G22" s="98"/>
      <c r="H22" s="86"/>
      <c r="I22" s="86"/>
      <c r="J22" s="40"/>
      <c r="K22" s="40"/>
      <c r="L22" s="86"/>
    </row>
    <row r="23" spans="1:13" ht="14.45" customHeight="1">
      <c r="A23" s="36"/>
      <c r="B23" s="94" t="s">
        <v>11</v>
      </c>
      <c r="C23" s="43" t="s">
        <v>12</v>
      </c>
      <c r="D23" s="44">
        <v>53890</v>
      </c>
      <c r="E23" s="109">
        <v>0</v>
      </c>
      <c r="F23" s="44">
        <v>67193</v>
      </c>
      <c r="G23" s="109">
        <v>0</v>
      </c>
      <c r="H23" s="44">
        <v>67193</v>
      </c>
      <c r="I23" s="109">
        <v>0</v>
      </c>
      <c r="J23" s="44">
        <v>39688</v>
      </c>
      <c r="K23" s="109">
        <v>0</v>
      </c>
      <c r="L23" s="44">
        <v>39688</v>
      </c>
    </row>
    <row r="24" spans="1:13" ht="14.45" customHeight="1">
      <c r="A24" s="36"/>
      <c r="B24" s="94" t="s">
        <v>378</v>
      </c>
      <c r="C24" s="36" t="s">
        <v>64</v>
      </c>
      <c r="D24" s="109">
        <v>0</v>
      </c>
      <c r="E24" s="109">
        <v>0</v>
      </c>
      <c r="F24" s="111">
        <v>0</v>
      </c>
      <c r="G24" s="109">
        <v>0</v>
      </c>
      <c r="H24" s="111">
        <v>0</v>
      </c>
      <c r="I24" s="109">
        <v>0</v>
      </c>
      <c r="J24" s="121">
        <v>8748</v>
      </c>
      <c r="K24" s="109">
        <v>0</v>
      </c>
      <c r="L24" s="44">
        <v>8748</v>
      </c>
    </row>
    <row r="25" spans="1:13" s="144" customFormat="1" ht="14.45" customHeight="1">
      <c r="A25" s="117"/>
      <c r="B25" s="118" t="s">
        <v>198</v>
      </c>
      <c r="C25" s="117" t="s">
        <v>171</v>
      </c>
      <c r="D25" s="112">
        <v>0</v>
      </c>
      <c r="E25" s="112">
        <v>0</v>
      </c>
      <c r="F25" s="53">
        <v>1</v>
      </c>
      <c r="G25" s="112">
        <v>0</v>
      </c>
      <c r="H25" s="53">
        <v>1</v>
      </c>
      <c r="I25" s="112">
        <v>0</v>
      </c>
      <c r="J25" s="53">
        <v>1984</v>
      </c>
      <c r="K25" s="112">
        <v>0</v>
      </c>
      <c r="L25" s="53">
        <v>1984</v>
      </c>
      <c r="M25" s="145"/>
    </row>
    <row r="26" spans="1:13" s="144" customFormat="1" ht="14.45" customHeight="1">
      <c r="A26" s="117"/>
      <c r="B26" s="118" t="s">
        <v>199</v>
      </c>
      <c r="C26" s="117" t="s">
        <v>172</v>
      </c>
      <c r="D26" s="112">
        <v>0</v>
      </c>
      <c r="E26" s="112">
        <v>0</v>
      </c>
      <c r="F26" s="53">
        <v>1</v>
      </c>
      <c r="G26" s="112">
        <v>0</v>
      </c>
      <c r="H26" s="53">
        <v>1</v>
      </c>
      <c r="I26" s="112">
        <v>0</v>
      </c>
      <c r="J26" s="53">
        <v>31971</v>
      </c>
      <c r="K26" s="112">
        <v>0</v>
      </c>
      <c r="L26" s="53">
        <v>31971</v>
      </c>
      <c r="M26" s="145"/>
    </row>
    <row r="27" spans="1:13" s="144" customFormat="1" ht="14.45" customHeight="1">
      <c r="A27" s="117"/>
      <c r="B27" s="118" t="s">
        <v>200</v>
      </c>
      <c r="C27" s="117" t="s">
        <v>173</v>
      </c>
      <c r="D27" s="112">
        <v>0</v>
      </c>
      <c r="E27" s="112">
        <v>0</v>
      </c>
      <c r="F27" s="53">
        <v>1</v>
      </c>
      <c r="G27" s="112">
        <v>0</v>
      </c>
      <c r="H27" s="53">
        <v>1</v>
      </c>
      <c r="I27" s="112">
        <v>0</v>
      </c>
      <c r="J27" s="53">
        <v>1</v>
      </c>
      <c r="K27" s="112">
        <v>0</v>
      </c>
      <c r="L27" s="53">
        <v>1</v>
      </c>
      <c r="M27" s="145"/>
    </row>
    <row r="28" spans="1:13" s="144" customFormat="1" ht="14.45" customHeight="1">
      <c r="A28" s="117"/>
      <c r="B28" s="118" t="s">
        <v>201</v>
      </c>
      <c r="C28" s="117" t="s">
        <v>174</v>
      </c>
      <c r="D28" s="112">
        <v>0</v>
      </c>
      <c r="E28" s="112">
        <v>0</v>
      </c>
      <c r="F28" s="53">
        <v>1</v>
      </c>
      <c r="G28" s="112">
        <v>0</v>
      </c>
      <c r="H28" s="53">
        <v>1</v>
      </c>
      <c r="I28" s="112">
        <v>0</v>
      </c>
      <c r="J28" s="53">
        <v>1</v>
      </c>
      <c r="K28" s="112">
        <v>0</v>
      </c>
      <c r="L28" s="53">
        <v>1</v>
      </c>
      <c r="M28" s="145"/>
    </row>
    <row r="29" spans="1:13" ht="14.45" customHeight="1">
      <c r="A29" s="36"/>
      <c r="B29" s="95" t="s">
        <v>13</v>
      </c>
      <c r="C29" s="117" t="s">
        <v>175</v>
      </c>
      <c r="D29" s="44">
        <v>600</v>
      </c>
      <c r="E29" s="109">
        <v>0</v>
      </c>
      <c r="F29" s="44">
        <v>599</v>
      </c>
      <c r="G29" s="109">
        <v>0</v>
      </c>
      <c r="H29" s="44">
        <v>599</v>
      </c>
      <c r="I29" s="109">
        <v>0</v>
      </c>
      <c r="J29" s="44">
        <v>599</v>
      </c>
      <c r="K29" s="109">
        <v>0</v>
      </c>
      <c r="L29" s="44">
        <v>599</v>
      </c>
    </row>
    <row r="30" spans="1:13" s="144" customFormat="1" ht="14.45" customHeight="1">
      <c r="A30" s="117"/>
      <c r="B30" s="118" t="s">
        <v>202</v>
      </c>
      <c r="C30" s="117" t="s">
        <v>176</v>
      </c>
      <c r="D30" s="112">
        <v>0</v>
      </c>
      <c r="E30" s="112">
        <v>0</v>
      </c>
      <c r="F30" s="53">
        <v>1</v>
      </c>
      <c r="G30" s="112">
        <v>0</v>
      </c>
      <c r="H30" s="53">
        <v>1</v>
      </c>
      <c r="I30" s="112">
        <v>0</v>
      </c>
      <c r="J30" s="53">
        <v>1</v>
      </c>
      <c r="K30" s="112">
        <v>0</v>
      </c>
      <c r="L30" s="53">
        <v>1</v>
      </c>
      <c r="M30" s="145"/>
    </row>
    <row r="31" spans="1:13" ht="14.45" customHeight="1">
      <c r="A31" s="36"/>
      <c r="B31" s="95" t="s">
        <v>14</v>
      </c>
      <c r="C31" s="43" t="s">
        <v>15</v>
      </c>
      <c r="D31" s="44">
        <v>2520</v>
      </c>
      <c r="E31" s="109">
        <v>0</v>
      </c>
      <c r="F31" s="44">
        <v>4814</v>
      </c>
      <c r="G31" s="109">
        <v>0</v>
      </c>
      <c r="H31" s="44">
        <v>4814</v>
      </c>
      <c r="I31" s="109">
        <v>0</v>
      </c>
      <c r="J31" s="44">
        <f>4814-1400-900</f>
        <v>2514</v>
      </c>
      <c r="K31" s="109">
        <v>0</v>
      </c>
      <c r="L31" s="44">
        <v>2514</v>
      </c>
    </row>
    <row r="32" spans="1:13" s="144" customFormat="1" ht="14.45" customHeight="1">
      <c r="A32" s="117"/>
      <c r="B32" s="118" t="s">
        <v>203</v>
      </c>
      <c r="C32" s="117" t="s">
        <v>177</v>
      </c>
      <c r="D32" s="112">
        <v>0</v>
      </c>
      <c r="E32" s="112">
        <v>0</v>
      </c>
      <c r="F32" s="53">
        <v>1</v>
      </c>
      <c r="G32" s="112">
        <v>0</v>
      </c>
      <c r="H32" s="53">
        <v>1</v>
      </c>
      <c r="I32" s="112">
        <v>0</v>
      </c>
      <c r="J32" s="53">
        <v>1</v>
      </c>
      <c r="K32" s="112">
        <v>0</v>
      </c>
      <c r="L32" s="53">
        <v>1</v>
      </c>
      <c r="M32" s="145"/>
    </row>
    <row r="33" spans="1:13" s="144" customFormat="1" ht="14.45" customHeight="1">
      <c r="A33" s="117"/>
      <c r="B33" s="118" t="s">
        <v>204</v>
      </c>
      <c r="C33" s="117" t="s">
        <v>178</v>
      </c>
      <c r="D33" s="112">
        <v>0</v>
      </c>
      <c r="E33" s="112">
        <v>0</v>
      </c>
      <c r="F33" s="53">
        <v>1</v>
      </c>
      <c r="G33" s="112">
        <v>0</v>
      </c>
      <c r="H33" s="53">
        <v>1</v>
      </c>
      <c r="I33" s="112">
        <v>0</v>
      </c>
      <c r="J33" s="53">
        <v>1</v>
      </c>
      <c r="K33" s="112">
        <v>0</v>
      </c>
      <c r="L33" s="53">
        <v>1</v>
      </c>
      <c r="M33" s="145"/>
    </row>
    <row r="34" spans="1:13" s="144" customFormat="1" ht="14.45" customHeight="1">
      <c r="A34" s="117"/>
      <c r="B34" s="118" t="s">
        <v>205</v>
      </c>
      <c r="C34" s="117" t="s">
        <v>185</v>
      </c>
      <c r="D34" s="112">
        <v>0</v>
      </c>
      <c r="E34" s="112">
        <v>0</v>
      </c>
      <c r="F34" s="53">
        <v>1</v>
      </c>
      <c r="G34" s="112">
        <v>0</v>
      </c>
      <c r="H34" s="53">
        <v>1</v>
      </c>
      <c r="I34" s="112">
        <v>0</v>
      </c>
      <c r="J34" s="53">
        <v>1</v>
      </c>
      <c r="K34" s="112">
        <v>0</v>
      </c>
      <c r="L34" s="53">
        <v>1</v>
      </c>
      <c r="M34" s="145"/>
    </row>
    <row r="35" spans="1:13" s="144" customFormat="1" ht="14.45" customHeight="1">
      <c r="A35" s="117"/>
      <c r="B35" s="118" t="s">
        <v>206</v>
      </c>
      <c r="C35" s="117" t="s">
        <v>179</v>
      </c>
      <c r="D35" s="112">
        <v>0</v>
      </c>
      <c r="E35" s="112">
        <v>0</v>
      </c>
      <c r="F35" s="53">
        <v>1</v>
      </c>
      <c r="G35" s="112">
        <v>0</v>
      </c>
      <c r="H35" s="53">
        <v>1</v>
      </c>
      <c r="I35" s="112">
        <v>0</v>
      </c>
      <c r="J35" s="53">
        <v>1</v>
      </c>
      <c r="K35" s="112">
        <v>0</v>
      </c>
      <c r="L35" s="53">
        <v>1</v>
      </c>
      <c r="M35" s="145"/>
    </row>
    <row r="36" spans="1:13" s="144" customFormat="1" ht="14.45" customHeight="1">
      <c r="A36" s="117"/>
      <c r="B36" s="118" t="s">
        <v>231</v>
      </c>
      <c r="C36" s="117" t="s">
        <v>232</v>
      </c>
      <c r="D36" s="112">
        <v>0</v>
      </c>
      <c r="E36" s="112">
        <v>0</v>
      </c>
      <c r="F36" s="53">
        <v>1</v>
      </c>
      <c r="G36" s="112">
        <v>0</v>
      </c>
      <c r="H36" s="53">
        <v>1</v>
      </c>
      <c r="I36" s="112">
        <v>0</v>
      </c>
      <c r="J36" s="53">
        <f>1000+200</f>
        <v>1200</v>
      </c>
      <c r="K36" s="112">
        <v>0</v>
      </c>
      <c r="L36" s="53">
        <v>1200</v>
      </c>
      <c r="M36" s="145"/>
    </row>
    <row r="37" spans="1:13" s="144" customFormat="1" ht="14.45" customHeight="1">
      <c r="A37" s="117"/>
      <c r="B37" s="118" t="s">
        <v>238</v>
      </c>
      <c r="C37" s="117" t="s">
        <v>184</v>
      </c>
      <c r="D37" s="112">
        <v>0</v>
      </c>
      <c r="E37" s="112">
        <v>0</v>
      </c>
      <c r="F37" s="53">
        <v>1500</v>
      </c>
      <c r="G37" s="112">
        <v>0</v>
      </c>
      <c r="H37" s="53">
        <v>1500</v>
      </c>
      <c r="I37" s="112">
        <v>0</v>
      </c>
      <c r="J37" s="53">
        <f>1325</f>
        <v>1325</v>
      </c>
      <c r="K37" s="112">
        <v>0</v>
      </c>
      <c r="L37" s="53">
        <v>1325</v>
      </c>
      <c r="M37" s="145"/>
    </row>
    <row r="38" spans="1:13" s="144" customFormat="1" ht="14.45" customHeight="1">
      <c r="A38" s="117"/>
      <c r="B38" s="118" t="s">
        <v>214</v>
      </c>
      <c r="C38" s="117" t="s">
        <v>215</v>
      </c>
      <c r="D38" s="53">
        <f>8377-1</f>
        <v>8376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45"/>
    </row>
    <row r="39" spans="1:13" ht="14.45" customHeight="1">
      <c r="A39" s="36" t="s">
        <v>6</v>
      </c>
      <c r="B39" s="42">
        <v>0.44</v>
      </c>
      <c r="C39" s="43" t="s">
        <v>10</v>
      </c>
      <c r="D39" s="45">
        <f t="shared" ref="D39:L39" si="0">SUM(D23:D38)</f>
        <v>65386</v>
      </c>
      <c r="E39" s="110">
        <f t="shared" si="0"/>
        <v>0</v>
      </c>
      <c r="F39" s="45">
        <f t="shared" si="0"/>
        <v>74116</v>
      </c>
      <c r="G39" s="110">
        <f t="shared" si="0"/>
        <v>0</v>
      </c>
      <c r="H39" s="45">
        <f t="shared" si="0"/>
        <v>74116</v>
      </c>
      <c r="I39" s="110">
        <f t="shared" si="0"/>
        <v>0</v>
      </c>
      <c r="J39" s="45">
        <f t="shared" si="0"/>
        <v>88036</v>
      </c>
      <c r="K39" s="110">
        <f t="shared" si="0"/>
        <v>0</v>
      </c>
      <c r="L39" s="45">
        <v>88036</v>
      </c>
    </row>
    <row r="40" spans="1:13" ht="14.45" customHeight="1">
      <c r="A40" s="36" t="s">
        <v>6</v>
      </c>
      <c r="B40" s="41">
        <v>1E-3</v>
      </c>
      <c r="C40" s="38" t="s">
        <v>9</v>
      </c>
      <c r="D40" s="45">
        <f t="shared" ref="D40:L40" si="1">D39</f>
        <v>65386</v>
      </c>
      <c r="E40" s="110">
        <f t="shared" si="1"/>
        <v>0</v>
      </c>
      <c r="F40" s="45">
        <f t="shared" si="1"/>
        <v>74116</v>
      </c>
      <c r="G40" s="110">
        <f t="shared" si="1"/>
        <v>0</v>
      </c>
      <c r="H40" s="45">
        <f t="shared" si="1"/>
        <v>74116</v>
      </c>
      <c r="I40" s="110">
        <f t="shared" si="1"/>
        <v>0</v>
      </c>
      <c r="J40" s="45">
        <f t="shared" si="1"/>
        <v>88036</v>
      </c>
      <c r="K40" s="110">
        <f t="shared" si="1"/>
        <v>0</v>
      </c>
      <c r="L40" s="45">
        <v>88036</v>
      </c>
    </row>
    <row r="41" spans="1:13">
      <c r="A41" s="36"/>
      <c r="B41" s="46"/>
      <c r="C41" s="38"/>
      <c r="D41" s="47"/>
      <c r="E41" s="47"/>
      <c r="F41" s="47"/>
      <c r="G41" s="47"/>
      <c r="H41" s="47"/>
      <c r="I41" s="47"/>
      <c r="J41" s="47"/>
      <c r="K41" s="48"/>
      <c r="L41" s="47"/>
    </row>
    <row r="42" spans="1:13" ht="14.45" customHeight="1">
      <c r="A42" s="36"/>
      <c r="B42" s="41">
        <v>0.10199999999999999</v>
      </c>
      <c r="C42" s="38" t="s">
        <v>16</v>
      </c>
      <c r="D42" s="11"/>
      <c r="E42" s="11"/>
      <c r="F42" s="10"/>
      <c r="G42" s="10"/>
      <c r="H42" s="10"/>
      <c r="I42" s="10"/>
      <c r="J42" s="10"/>
      <c r="K42" s="40"/>
      <c r="L42" s="10"/>
    </row>
    <row r="43" spans="1:13" ht="14.45" customHeight="1">
      <c r="A43" s="36"/>
      <c r="B43" s="49">
        <v>60</v>
      </c>
      <c r="C43" s="43" t="s">
        <v>17</v>
      </c>
      <c r="D43" s="47"/>
      <c r="E43" s="47"/>
      <c r="F43" s="51"/>
      <c r="G43" s="51"/>
      <c r="H43" s="51"/>
      <c r="I43" s="51"/>
      <c r="J43" s="51"/>
      <c r="K43" s="40"/>
      <c r="L43" s="51"/>
    </row>
    <row r="44" spans="1:13" ht="14.45" customHeight="1">
      <c r="A44" s="36"/>
      <c r="B44" s="95" t="s">
        <v>18</v>
      </c>
      <c r="C44" s="36" t="s">
        <v>12</v>
      </c>
      <c r="D44" s="44">
        <v>36526</v>
      </c>
      <c r="E44" s="109">
        <v>0</v>
      </c>
      <c r="F44" s="121">
        <v>39060</v>
      </c>
      <c r="G44" s="109">
        <v>0</v>
      </c>
      <c r="H44" s="121">
        <v>39060</v>
      </c>
      <c r="I44" s="109">
        <v>0</v>
      </c>
      <c r="J44" s="121">
        <v>24269</v>
      </c>
      <c r="K44" s="109">
        <v>0</v>
      </c>
      <c r="L44" s="44">
        <v>24269</v>
      </c>
    </row>
    <row r="45" spans="1:13" ht="14.45" customHeight="1">
      <c r="A45" s="36"/>
      <c r="B45" s="95" t="s">
        <v>65</v>
      </c>
      <c r="C45" s="36" t="s">
        <v>64</v>
      </c>
      <c r="D45" s="44">
        <f>25991</f>
        <v>25991</v>
      </c>
      <c r="E45" s="109">
        <v>0</v>
      </c>
      <c r="F45" s="121">
        <v>30248</v>
      </c>
      <c r="G45" s="109">
        <v>0</v>
      </c>
      <c r="H45" s="121">
        <v>30248</v>
      </c>
      <c r="I45" s="109">
        <v>0</v>
      </c>
      <c r="J45" s="121">
        <v>32999</v>
      </c>
      <c r="K45" s="109">
        <v>0</v>
      </c>
      <c r="L45" s="44">
        <v>32999</v>
      </c>
    </row>
    <row r="46" spans="1:13" s="144" customFormat="1" ht="14.45" customHeight="1">
      <c r="A46" s="117"/>
      <c r="B46" s="118" t="s">
        <v>180</v>
      </c>
      <c r="C46" s="117" t="s">
        <v>171</v>
      </c>
      <c r="D46" s="112">
        <v>0</v>
      </c>
      <c r="E46" s="112">
        <v>0</v>
      </c>
      <c r="F46" s="53">
        <v>1</v>
      </c>
      <c r="G46" s="112">
        <v>0</v>
      </c>
      <c r="H46" s="53">
        <v>1</v>
      </c>
      <c r="I46" s="112">
        <v>0</v>
      </c>
      <c r="J46" s="53">
        <v>1213</v>
      </c>
      <c r="K46" s="112">
        <v>0</v>
      </c>
      <c r="L46" s="53">
        <v>1213</v>
      </c>
      <c r="M46" s="145"/>
    </row>
    <row r="47" spans="1:13" s="144" customFormat="1" ht="14.45" customHeight="1">
      <c r="A47" s="117"/>
      <c r="B47" s="118" t="s">
        <v>181</v>
      </c>
      <c r="C47" s="117" t="s">
        <v>172</v>
      </c>
      <c r="D47" s="112">
        <v>0</v>
      </c>
      <c r="E47" s="112">
        <v>0</v>
      </c>
      <c r="F47" s="53">
        <v>1</v>
      </c>
      <c r="G47" s="112">
        <v>0</v>
      </c>
      <c r="H47" s="53">
        <v>1</v>
      </c>
      <c r="I47" s="112">
        <v>0</v>
      </c>
      <c r="J47" s="53">
        <v>19468</v>
      </c>
      <c r="K47" s="112">
        <v>0</v>
      </c>
      <c r="L47" s="53">
        <v>19468</v>
      </c>
      <c r="M47" s="145"/>
    </row>
    <row r="48" spans="1:13" ht="14.45" customHeight="1">
      <c r="A48" s="36"/>
      <c r="B48" s="95" t="s">
        <v>19</v>
      </c>
      <c r="C48" s="43" t="s">
        <v>15</v>
      </c>
      <c r="D48" s="44">
        <v>5868</v>
      </c>
      <c r="E48" s="111">
        <v>0</v>
      </c>
      <c r="F48" s="121">
        <v>3940</v>
      </c>
      <c r="G48" s="109">
        <v>0</v>
      </c>
      <c r="H48" s="121">
        <v>3940</v>
      </c>
      <c r="I48" s="109">
        <v>0</v>
      </c>
      <c r="J48" s="121">
        <v>3940</v>
      </c>
      <c r="K48" s="109">
        <v>0</v>
      </c>
      <c r="L48" s="44">
        <v>3940</v>
      </c>
    </row>
    <row r="49" spans="1:13" ht="14.45" customHeight="1">
      <c r="A49" s="36"/>
      <c r="B49" s="95" t="s">
        <v>209</v>
      </c>
      <c r="C49" s="43" t="s">
        <v>210</v>
      </c>
      <c r="D49" s="109">
        <v>0</v>
      </c>
      <c r="E49" s="111">
        <v>0</v>
      </c>
      <c r="F49" s="121">
        <v>1</v>
      </c>
      <c r="G49" s="109">
        <v>0</v>
      </c>
      <c r="H49" s="121">
        <v>1</v>
      </c>
      <c r="I49" s="109">
        <v>0</v>
      </c>
      <c r="J49" s="121">
        <v>1</v>
      </c>
      <c r="K49" s="109">
        <v>0</v>
      </c>
      <c r="L49" s="44">
        <v>1</v>
      </c>
    </row>
    <row r="50" spans="1:13" ht="14.45" customHeight="1">
      <c r="A50" s="36"/>
      <c r="B50" s="95" t="s">
        <v>211</v>
      </c>
      <c r="C50" s="43" t="s">
        <v>207</v>
      </c>
      <c r="D50" s="109">
        <v>0</v>
      </c>
      <c r="E50" s="111">
        <v>0</v>
      </c>
      <c r="F50" s="121">
        <v>1</v>
      </c>
      <c r="G50" s="109">
        <v>0</v>
      </c>
      <c r="H50" s="121">
        <v>1</v>
      </c>
      <c r="I50" s="109">
        <v>0</v>
      </c>
      <c r="J50" s="121">
        <v>1</v>
      </c>
      <c r="K50" s="109">
        <v>0</v>
      </c>
      <c r="L50" s="44">
        <v>1</v>
      </c>
    </row>
    <row r="51" spans="1:13" s="144" customFormat="1" ht="14.45" customHeight="1">
      <c r="A51" s="124"/>
      <c r="B51" s="149" t="s">
        <v>186</v>
      </c>
      <c r="C51" s="124" t="s">
        <v>185</v>
      </c>
      <c r="D51" s="113">
        <v>0</v>
      </c>
      <c r="E51" s="113">
        <v>0</v>
      </c>
      <c r="F51" s="50">
        <v>1</v>
      </c>
      <c r="G51" s="113">
        <v>0</v>
      </c>
      <c r="H51" s="50">
        <v>1</v>
      </c>
      <c r="I51" s="113">
        <v>0</v>
      </c>
      <c r="J51" s="50">
        <v>1</v>
      </c>
      <c r="K51" s="113">
        <v>0</v>
      </c>
      <c r="L51" s="50">
        <v>1</v>
      </c>
      <c r="M51" s="145"/>
    </row>
    <row r="52" spans="1:13" s="144" customFormat="1" ht="14.45" customHeight="1">
      <c r="A52" s="117"/>
      <c r="B52" s="118" t="s">
        <v>212</v>
      </c>
      <c r="C52" s="117" t="s">
        <v>208</v>
      </c>
      <c r="D52" s="112">
        <v>0</v>
      </c>
      <c r="E52" s="112">
        <v>0</v>
      </c>
      <c r="F52" s="53">
        <v>1</v>
      </c>
      <c r="G52" s="112">
        <v>0</v>
      </c>
      <c r="H52" s="53">
        <v>1</v>
      </c>
      <c r="I52" s="112">
        <v>0</v>
      </c>
      <c r="J52" s="53">
        <v>1</v>
      </c>
      <c r="K52" s="112">
        <v>0</v>
      </c>
      <c r="L52" s="53">
        <v>1</v>
      </c>
      <c r="M52" s="145"/>
    </row>
    <row r="53" spans="1:13" ht="14.45" customHeight="1">
      <c r="A53" s="36"/>
      <c r="B53" s="95" t="s">
        <v>68</v>
      </c>
      <c r="C53" s="117" t="s">
        <v>182</v>
      </c>
      <c r="D53" s="53">
        <v>4000</v>
      </c>
      <c r="E53" s="114">
        <v>0</v>
      </c>
      <c r="F53" s="79">
        <v>1621</v>
      </c>
      <c r="G53" s="112">
        <v>0</v>
      </c>
      <c r="H53" s="79">
        <v>1621</v>
      </c>
      <c r="I53" s="112">
        <v>0</v>
      </c>
      <c r="J53" s="114">
        <v>0</v>
      </c>
      <c r="K53" s="112">
        <v>0</v>
      </c>
      <c r="L53" s="112">
        <v>0</v>
      </c>
    </row>
    <row r="54" spans="1:13" ht="14.45" customHeight="1">
      <c r="A54" s="36"/>
      <c r="B54" s="95" t="s">
        <v>187</v>
      </c>
      <c r="C54" s="117" t="s">
        <v>188</v>
      </c>
      <c r="D54" s="112">
        <v>0</v>
      </c>
      <c r="E54" s="114">
        <v>0</v>
      </c>
      <c r="F54" s="79">
        <v>4000</v>
      </c>
      <c r="G54" s="112">
        <v>0</v>
      </c>
      <c r="H54" s="79">
        <v>4000</v>
      </c>
      <c r="I54" s="112">
        <v>0</v>
      </c>
      <c r="J54" s="79">
        <v>10000</v>
      </c>
      <c r="K54" s="112">
        <v>0</v>
      </c>
      <c r="L54" s="53">
        <v>10000</v>
      </c>
    </row>
    <row r="55" spans="1:13" ht="14.45" customHeight="1">
      <c r="A55" s="36"/>
      <c r="B55" s="95" t="s">
        <v>20</v>
      </c>
      <c r="C55" s="43" t="s">
        <v>183</v>
      </c>
      <c r="D55" s="79">
        <v>37000</v>
      </c>
      <c r="E55" s="112">
        <v>0</v>
      </c>
      <c r="F55" s="79">
        <v>25428</v>
      </c>
      <c r="G55" s="112">
        <v>0</v>
      </c>
      <c r="H55" s="79">
        <v>25428</v>
      </c>
      <c r="I55" s="112">
        <v>0</v>
      </c>
      <c r="J55" s="79"/>
      <c r="K55" s="112">
        <v>0</v>
      </c>
      <c r="L55" s="112">
        <v>0</v>
      </c>
    </row>
    <row r="56" spans="1:13" ht="14.45" customHeight="1">
      <c r="A56" s="36"/>
      <c r="B56" s="95" t="s">
        <v>63</v>
      </c>
      <c r="C56" s="43" t="s">
        <v>184</v>
      </c>
      <c r="D56" s="111">
        <v>0</v>
      </c>
      <c r="E56" s="109">
        <v>0</v>
      </c>
      <c r="F56" s="121">
        <v>1650</v>
      </c>
      <c r="G56" s="109">
        <v>0</v>
      </c>
      <c r="H56" s="121">
        <v>1650</v>
      </c>
      <c r="I56" s="109">
        <v>0</v>
      </c>
      <c r="J56" s="53">
        <f>2000+500</f>
        <v>2500</v>
      </c>
      <c r="K56" s="109">
        <v>0</v>
      </c>
      <c r="L56" s="44">
        <v>2500</v>
      </c>
    </row>
    <row r="57" spans="1:13" ht="14.45" customHeight="1">
      <c r="A57" s="36"/>
      <c r="B57" s="95" t="s">
        <v>21</v>
      </c>
      <c r="C57" s="43" t="s">
        <v>22</v>
      </c>
      <c r="D57" s="44">
        <v>37870</v>
      </c>
      <c r="E57" s="109">
        <v>0</v>
      </c>
      <c r="F57" s="111">
        <v>0</v>
      </c>
      <c r="G57" s="109">
        <v>0</v>
      </c>
      <c r="H57" s="111">
        <v>0</v>
      </c>
      <c r="I57" s="109">
        <v>0</v>
      </c>
      <c r="J57" s="111">
        <v>0</v>
      </c>
      <c r="K57" s="109">
        <v>0</v>
      </c>
      <c r="L57" s="109">
        <v>0</v>
      </c>
    </row>
    <row r="58" spans="1:13" ht="14.45" customHeight="1">
      <c r="A58" s="36"/>
      <c r="B58" s="95" t="s">
        <v>48</v>
      </c>
      <c r="C58" s="43" t="s">
        <v>49</v>
      </c>
      <c r="D58" s="53">
        <f>1457+1</f>
        <v>1458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09">
        <v>0</v>
      </c>
    </row>
    <row r="59" spans="1:13" ht="14.45" customHeight="1">
      <c r="A59" s="36"/>
      <c r="B59" s="95" t="s">
        <v>134</v>
      </c>
      <c r="C59" s="43" t="s">
        <v>135</v>
      </c>
      <c r="D59" s="50">
        <v>1390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</row>
    <row r="60" spans="1:13" ht="14.45" customHeight="1">
      <c r="A60" s="36" t="s">
        <v>6</v>
      </c>
      <c r="B60" s="49">
        <v>60</v>
      </c>
      <c r="C60" s="43" t="s">
        <v>17</v>
      </c>
      <c r="D60" s="50">
        <f t="shared" ref="D60:I60" si="2">SUM(D44:D59)</f>
        <v>150103</v>
      </c>
      <c r="E60" s="113">
        <f t="shared" si="2"/>
        <v>0</v>
      </c>
      <c r="F60" s="50">
        <f t="shared" si="2"/>
        <v>105953</v>
      </c>
      <c r="G60" s="113">
        <f t="shared" si="2"/>
        <v>0</v>
      </c>
      <c r="H60" s="50">
        <f t="shared" si="2"/>
        <v>105953</v>
      </c>
      <c r="I60" s="113">
        <f t="shared" si="2"/>
        <v>0</v>
      </c>
      <c r="J60" s="50">
        <f>SUM(J44:J59)</f>
        <v>94393</v>
      </c>
      <c r="K60" s="113">
        <f t="shared" ref="K60" si="3">SUM(K44:K59)</f>
        <v>0</v>
      </c>
      <c r="L60" s="50">
        <v>94393</v>
      </c>
    </row>
    <row r="61" spans="1:13" ht="14.45" customHeight="1">
      <c r="A61" s="36"/>
      <c r="B61" s="49"/>
      <c r="C61" s="43"/>
      <c r="D61" s="47"/>
      <c r="E61" s="47"/>
      <c r="F61" s="51"/>
      <c r="G61" s="51"/>
      <c r="H61" s="51"/>
      <c r="I61" s="51"/>
      <c r="J61" s="51"/>
      <c r="K61" s="146"/>
      <c r="L61" s="51"/>
    </row>
    <row r="62" spans="1:13" ht="14.45" customHeight="1">
      <c r="A62" s="36"/>
      <c r="B62" s="49">
        <v>62</v>
      </c>
      <c r="C62" s="43" t="s">
        <v>36</v>
      </c>
      <c r="D62" s="47"/>
      <c r="E62" s="47"/>
      <c r="F62" s="47"/>
      <c r="G62" s="47"/>
      <c r="H62" s="47"/>
      <c r="I62" s="47"/>
      <c r="J62" s="47"/>
      <c r="K62" s="115"/>
      <c r="L62" s="47"/>
    </row>
    <row r="63" spans="1:13" ht="14.45" customHeight="1">
      <c r="A63" s="36"/>
      <c r="B63" s="49" t="s">
        <v>37</v>
      </c>
      <c r="C63" s="43" t="s">
        <v>183</v>
      </c>
      <c r="D63" s="53">
        <v>13000</v>
      </c>
      <c r="E63" s="112">
        <v>0</v>
      </c>
      <c r="F63" s="53">
        <v>9000</v>
      </c>
      <c r="G63" s="112">
        <v>0</v>
      </c>
      <c r="H63" s="53">
        <v>9000</v>
      </c>
      <c r="I63" s="112">
        <v>0</v>
      </c>
      <c r="J63" s="53">
        <v>3500</v>
      </c>
      <c r="K63" s="112">
        <v>0</v>
      </c>
      <c r="L63" s="53">
        <v>3500</v>
      </c>
    </row>
    <row r="64" spans="1:13" ht="14.45" customHeight="1">
      <c r="A64" s="36"/>
      <c r="B64" s="49" t="s">
        <v>381</v>
      </c>
      <c r="C64" s="43" t="s">
        <v>382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50">
        <v>10500</v>
      </c>
      <c r="K64" s="113">
        <v>0</v>
      </c>
      <c r="L64" s="50">
        <v>10500</v>
      </c>
    </row>
    <row r="65" spans="1:12" ht="14.45" customHeight="1">
      <c r="A65" s="36" t="s">
        <v>6</v>
      </c>
      <c r="B65" s="49">
        <v>62</v>
      </c>
      <c r="C65" s="43" t="s">
        <v>36</v>
      </c>
      <c r="D65" s="50">
        <f>SUM(D63:D64)</f>
        <v>13000</v>
      </c>
      <c r="E65" s="113">
        <f t="shared" ref="E65:L65" si="4">SUM(E63:E64)</f>
        <v>0</v>
      </c>
      <c r="F65" s="50">
        <f t="shared" si="4"/>
        <v>9000</v>
      </c>
      <c r="G65" s="113">
        <f t="shared" si="4"/>
        <v>0</v>
      </c>
      <c r="H65" s="50">
        <f t="shared" si="4"/>
        <v>9000</v>
      </c>
      <c r="I65" s="113">
        <f t="shared" si="4"/>
        <v>0</v>
      </c>
      <c r="J65" s="50">
        <f t="shared" si="4"/>
        <v>14000</v>
      </c>
      <c r="K65" s="113">
        <f t="shared" si="4"/>
        <v>0</v>
      </c>
      <c r="L65" s="50">
        <v>14000</v>
      </c>
    </row>
    <row r="66" spans="1:12" ht="14.45" customHeight="1">
      <c r="A66" s="36"/>
      <c r="B66" s="49"/>
      <c r="C66" s="43"/>
      <c r="D66" s="53"/>
      <c r="E66" s="53"/>
      <c r="F66" s="53"/>
      <c r="G66" s="53"/>
      <c r="H66" s="53"/>
      <c r="I66" s="53"/>
      <c r="J66" s="53"/>
      <c r="K66" s="112"/>
      <c r="L66" s="53"/>
    </row>
    <row r="67" spans="1:12" ht="14.45" customHeight="1">
      <c r="A67" s="54"/>
      <c r="B67" s="55">
        <v>63</v>
      </c>
      <c r="C67" s="56" t="s">
        <v>61</v>
      </c>
      <c r="D67" s="53"/>
      <c r="E67" s="53"/>
      <c r="F67" s="53"/>
      <c r="G67" s="53"/>
      <c r="H67" s="53"/>
      <c r="I67" s="53"/>
      <c r="J67" s="53"/>
      <c r="K67" s="112"/>
      <c r="L67" s="53"/>
    </row>
    <row r="68" spans="1:12" ht="14.45" customHeight="1">
      <c r="A68" s="57"/>
      <c r="B68" s="55" t="s">
        <v>62</v>
      </c>
      <c r="C68" s="43" t="s">
        <v>183</v>
      </c>
      <c r="D68" s="50">
        <v>3000</v>
      </c>
      <c r="E68" s="113">
        <v>0</v>
      </c>
      <c r="F68" s="50">
        <v>8000</v>
      </c>
      <c r="G68" s="113">
        <v>0</v>
      </c>
      <c r="H68" s="50">
        <v>8000</v>
      </c>
      <c r="I68" s="113">
        <v>0</v>
      </c>
      <c r="J68" s="50">
        <v>8000</v>
      </c>
      <c r="K68" s="113">
        <v>0</v>
      </c>
      <c r="L68" s="50">
        <v>8000</v>
      </c>
    </row>
    <row r="69" spans="1:12" ht="14.45" customHeight="1">
      <c r="A69" s="57" t="s">
        <v>6</v>
      </c>
      <c r="B69" s="55">
        <v>63</v>
      </c>
      <c r="C69" s="56" t="s">
        <v>61</v>
      </c>
      <c r="D69" s="50">
        <f t="shared" ref="D69:L69" si="5">D68</f>
        <v>3000</v>
      </c>
      <c r="E69" s="113">
        <f t="shared" si="5"/>
        <v>0</v>
      </c>
      <c r="F69" s="50">
        <f t="shared" si="5"/>
        <v>8000</v>
      </c>
      <c r="G69" s="113">
        <f t="shared" si="5"/>
        <v>0</v>
      </c>
      <c r="H69" s="50">
        <f t="shared" si="5"/>
        <v>8000</v>
      </c>
      <c r="I69" s="113">
        <f t="shared" si="5"/>
        <v>0</v>
      </c>
      <c r="J69" s="50">
        <f t="shared" si="5"/>
        <v>8000</v>
      </c>
      <c r="K69" s="113">
        <f t="shared" si="5"/>
        <v>0</v>
      </c>
      <c r="L69" s="50">
        <v>8000</v>
      </c>
    </row>
    <row r="70" spans="1:12" ht="14.45" customHeight="1">
      <c r="A70" s="57"/>
      <c r="B70" s="55"/>
      <c r="C70" s="56"/>
      <c r="D70" s="53"/>
      <c r="E70" s="53"/>
      <c r="F70" s="53"/>
      <c r="G70" s="53"/>
      <c r="H70" s="53"/>
      <c r="I70" s="53"/>
      <c r="J70" s="53"/>
      <c r="K70" s="112"/>
      <c r="L70" s="53"/>
    </row>
    <row r="71" spans="1:12" ht="25.5">
      <c r="A71" s="54"/>
      <c r="B71" s="55">
        <v>64</v>
      </c>
      <c r="C71" s="56" t="s">
        <v>94</v>
      </c>
      <c r="D71" s="53"/>
      <c r="E71" s="53"/>
      <c r="F71" s="53"/>
      <c r="G71" s="53"/>
      <c r="H71" s="53"/>
      <c r="I71" s="53"/>
      <c r="J71" s="53"/>
      <c r="K71" s="112"/>
      <c r="L71" s="53"/>
    </row>
    <row r="72" spans="1:12">
      <c r="A72" s="57"/>
      <c r="B72" s="55" t="s">
        <v>99</v>
      </c>
      <c r="C72" s="43" t="s">
        <v>183</v>
      </c>
      <c r="D72" s="50">
        <v>600</v>
      </c>
      <c r="E72" s="113">
        <v>0</v>
      </c>
      <c r="F72" s="50">
        <v>700</v>
      </c>
      <c r="G72" s="113">
        <v>0</v>
      </c>
      <c r="H72" s="50">
        <v>700</v>
      </c>
      <c r="I72" s="113">
        <v>0</v>
      </c>
      <c r="J72" s="50">
        <f>400</f>
        <v>400</v>
      </c>
      <c r="K72" s="113">
        <v>0</v>
      </c>
      <c r="L72" s="50">
        <v>400</v>
      </c>
    </row>
    <row r="73" spans="1:12" ht="25.5">
      <c r="A73" s="57" t="s">
        <v>6</v>
      </c>
      <c r="B73" s="55">
        <v>64</v>
      </c>
      <c r="C73" s="56" t="s">
        <v>94</v>
      </c>
      <c r="D73" s="50">
        <f t="shared" ref="D73:L73" si="6">D72</f>
        <v>600</v>
      </c>
      <c r="E73" s="113">
        <f t="shared" si="6"/>
        <v>0</v>
      </c>
      <c r="F73" s="50">
        <f t="shared" si="6"/>
        <v>700</v>
      </c>
      <c r="G73" s="113">
        <f t="shared" si="6"/>
        <v>0</v>
      </c>
      <c r="H73" s="50">
        <f t="shared" si="6"/>
        <v>700</v>
      </c>
      <c r="I73" s="50">
        <f t="shared" si="6"/>
        <v>0</v>
      </c>
      <c r="J73" s="50">
        <f t="shared" si="6"/>
        <v>400</v>
      </c>
      <c r="K73" s="113">
        <f t="shared" si="6"/>
        <v>0</v>
      </c>
      <c r="L73" s="50">
        <v>400</v>
      </c>
    </row>
    <row r="74" spans="1:12" ht="14.45" customHeight="1">
      <c r="A74" s="57"/>
      <c r="B74" s="55"/>
      <c r="C74" s="56"/>
      <c r="D74" s="112"/>
      <c r="E74" s="112"/>
      <c r="F74" s="53"/>
      <c r="G74" s="112"/>
      <c r="H74" s="53"/>
      <c r="I74" s="112"/>
      <c r="J74" s="53"/>
      <c r="K74" s="112"/>
      <c r="L74" s="53"/>
    </row>
    <row r="75" spans="1:12" ht="14.45" customHeight="1">
      <c r="A75" s="54"/>
      <c r="B75" s="55">
        <v>65</v>
      </c>
      <c r="C75" s="56" t="s">
        <v>217</v>
      </c>
      <c r="D75" s="53"/>
      <c r="E75" s="53"/>
      <c r="F75" s="53"/>
      <c r="G75" s="53"/>
      <c r="H75" s="53"/>
      <c r="I75" s="53"/>
      <c r="J75" s="53"/>
      <c r="K75" s="112"/>
      <c r="L75" s="53"/>
    </row>
    <row r="76" spans="1:12" ht="14.45" customHeight="1">
      <c r="A76" s="57"/>
      <c r="B76" s="55" t="s">
        <v>330</v>
      </c>
      <c r="C76" s="43" t="s">
        <v>184</v>
      </c>
      <c r="D76" s="113">
        <v>0</v>
      </c>
      <c r="E76" s="113">
        <v>0</v>
      </c>
      <c r="F76" s="50">
        <v>20000</v>
      </c>
      <c r="G76" s="113">
        <v>0</v>
      </c>
      <c r="H76" s="50">
        <f>20000-14100</f>
        <v>5900</v>
      </c>
      <c r="I76" s="113">
        <v>0</v>
      </c>
      <c r="J76" s="113">
        <v>0</v>
      </c>
      <c r="K76" s="113">
        <v>0</v>
      </c>
      <c r="L76" s="113">
        <v>0</v>
      </c>
    </row>
    <row r="77" spans="1:12" ht="14.45" customHeight="1">
      <c r="A77" s="57" t="s">
        <v>6</v>
      </c>
      <c r="B77" s="55">
        <v>65</v>
      </c>
      <c r="C77" s="56" t="s">
        <v>217</v>
      </c>
      <c r="D77" s="113">
        <f t="shared" ref="D77:L77" si="7">D76</f>
        <v>0</v>
      </c>
      <c r="E77" s="113">
        <f t="shared" si="7"/>
        <v>0</v>
      </c>
      <c r="F77" s="50">
        <f t="shared" si="7"/>
        <v>20000</v>
      </c>
      <c r="G77" s="113">
        <f t="shared" si="7"/>
        <v>0</v>
      </c>
      <c r="H77" s="50">
        <f t="shared" si="7"/>
        <v>5900</v>
      </c>
      <c r="I77" s="113">
        <f t="shared" si="7"/>
        <v>0</v>
      </c>
      <c r="J77" s="113">
        <f t="shared" si="7"/>
        <v>0</v>
      </c>
      <c r="K77" s="113">
        <f t="shared" si="7"/>
        <v>0</v>
      </c>
      <c r="L77" s="113">
        <v>0</v>
      </c>
    </row>
    <row r="78" spans="1:12" ht="14.45" customHeight="1">
      <c r="A78" s="57"/>
      <c r="B78" s="55"/>
      <c r="C78" s="56"/>
      <c r="D78" s="112"/>
      <c r="E78" s="112"/>
      <c r="F78" s="53"/>
      <c r="G78" s="112"/>
      <c r="H78" s="53"/>
      <c r="I78" s="112"/>
      <c r="J78" s="53"/>
      <c r="K78" s="112"/>
      <c r="L78" s="53"/>
    </row>
    <row r="79" spans="1:12" ht="27.95" customHeight="1">
      <c r="A79" s="54"/>
      <c r="B79" s="55">
        <v>66</v>
      </c>
      <c r="C79" s="56" t="s">
        <v>227</v>
      </c>
      <c r="D79" s="53"/>
      <c r="E79" s="53"/>
      <c r="F79" s="53"/>
      <c r="G79" s="53"/>
      <c r="H79" s="53"/>
      <c r="I79" s="53"/>
      <c r="J79" s="53"/>
      <c r="K79" s="112"/>
      <c r="L79" s="53"/>
    </row>
    <row r="80" spans="1:12">
      <c r="A80" s="57"/>
      <c r="B80" s="55" t="s">
        <v>228</v>
      </c>
      <c r="C80" s="43" t="s">
        <v>229</v>
      </c>
      <c r="D80" s="113">
        <v>0</v>
      </c>
      <c r="E80" s="113">
        <v>0</v>
      </c>
      <c r="F80" s="50">
        <v>50000</v>
      </c>
      <c r="G80" s="113">
        <v>0</v>
      </c>
      <c r="H80" s="50">
        <v>50000</v>
      </c>
      <c r="I80" s="113">
        <v>0</v>
      </c>
      <c r="J80" s="50">
        <v>100000</v>
      </c>
      <c r="K80" s="113">
        <v>0</v>
      </c>
      <c r="L80" s="50">
        <v>100000</v>
      </c>
    </row>
    <row r="81" spans="1:12" ht="27.95" customHeight="1">
      <c r="A81" s="57" t="s">
        <v>6</v>
      </c>
      <c r="B81" s="55">
        <v>66</v>
      </c>
      <c r="C81" s="56" t="s">
        <v>227</v>
      </c>
      <c r="D81" s="113">
        <f t="shared" ref="D81:L81" si="8">D80</f>
        <v>0</v>
      </c>
      <c r="E81" s="113">
        <f t="shared" si="8"/>
        <v>0</v>
      </c>
      <c r="F81" s="50">
        <f t="shared" si="8"/>
        <v>50000</v>
      </c>
      <c r="G81" s="113">
        <f t="shared" si="8"/>
        <v>0</v>
      </c>
      <c r="H81" s="50">
        <f t="shared" si="8"/>
        <v>50000</v>
      </c>
      <c r="I81" s="113">
        <f t="shared" si="8"/>
        <v>0</v>
      </c>
      <c r="J81" s="50">
        <f t="shared" si="8"/>
        <v>100000</v>
      </c>
      <c r="K81" s="113">
        <f t="shared" si="8"/>
        <v>0</v>
      </c>
      <c r="L81" s="50">
        <v>100000</v>
      </c>
    </row>
    <row r="82" spans="1:12">
      <c r="A82" s="57"/>
      <c r="B82" s="55"/>
      <c r="C82" s="56"/>
      <c r="D82" s="112"/>
      <c r="E82" s="112"/>
      <c r="F82" s="53"/>
      <c r="G82" s="112"/>
      <c r="H82" s="53"/>
      <c r="I82" s="112"/>
      <c r="J82" s="53"/>
      <c r="K82" s="112"/>
      <c r="L82" s="53"/>
    </row>
    <row r="83" spans="1:12" ht="14.45" customHeight="1">
      <c r="A83" s="54"/>
      <c r="B83" s="55">
        <v>67</v>
      </c>
      <c r="C83" s="56" t="s">
        <v>239</v>
      </c>
      <c r="D83" s="53"/>
      <c r="E83" s="53"/>
      <c r="F83" s="53"/>
      <c r="G83" s="53"/>
      <c r="H83" s="53"/>
      <c r="I83" s="53"/>
      <c r="J83" s="53"/>
      <c r="K83" s="53"/>
      <c r="L83" s="53"/>
    </row>
    <row r="84" spans="1:12" ht="14.45" customHeight="1">
      <c r="A84" s="57"/>
      <c r="B84" s="55" t="s">
        <v>243</v>
      </c>
      <c r="C84" s="43" t="s">
        <v>184</v>
      </c>
      <c r="D84" s="113">
        <v>0</v>
      </c>
      <c r="E84" s="113">
        <v>0</v>
      </c>
      <c r="F84" s="50">
        <v>600</v>
      </c>
      <c r="G84" s="113">
        <v>0</v>
      </c>
      <c r="H84" s="50">
        <v>600</v>
      </c>
      <c r="I84" s="113">
        <v>0</v>
      </c>
      <c r="J84" s="113">
        <v>0</v>
      </c>
      <c r="K84" s="113">
        <v>0</v>
      </c>
      <c r="L84" s="113">
        <v>0</v>
      </c>
    </row>
    <row r="85" spans="1:12" ht="14.45" customHeight="1">
      <c r="A85" s="57" t="s">
        <v>6</v>
      </c>
      <c r="B85" s="55">
        <v>67</v>
      </c>
      <c r="C85" s="56" t="s">
        <v>239</v>
      </c>
      <c r="D85" s="113">
        <f t="shared" ref="D85:L85" si="9">D84</f>
        <v>0</v>
      </c>
      <c r="E85" s="113">
        <f t="shared" si="9"/>
        <v>0</v>
      </c>
      <c r="F85" s="50">
        <f t="shared" si="9"/>
        <v>600</v>
      </c>
      <c r="G85" s="113">
        <f t="shared" si="9"/>
        <v>0</v>
      </c>
      <c r="H85" s="50">
        <f t="shared" si="9"/>
        <v>600</v>
      </c>
      <c r="I85" s="113">
        <f t="shared" si="9"/>
        <v>0</v>
      </c>
      <c r="J85" s="113">
        <f t="shared" si="9"/>
        <v>0</v>
      </c>
      <c r="K85" s="113">
        <f t="shared" si="9"/>
        <v>0</v>
      </c>
      <c r="L85" s="113">
        <v>0</v>
      </c>
    </row>
    <row r="86" spans="1:12" ht="14.45" customHeight="1">
      <c r="A86" s="57"/>
      <c r="B86" s="55"/>
      <c r="C86" s="56"/>
      <c r="D86" s="112"/>
      <c r="E86" s="112"/>
      <c r="F86" s="53"/>
      <c r="G86" s="112"/>
      <c r="H86" s="53"/>
      <c r="I86" s="112"/>
      <c r="J86" s="53"/>
      <c r="K86" s="112"/>
      <c r="L86" s="53"/>
    </row>
    <row r="87" spans="1:12" ht="14.45" customHeight="1">
      <c r="A87" s="54"/>
      <c r="B87" s="55">
        <v>68</v>
      </c>
      <c r="C87" s="56" t="s">
        <v>242</v>
      </c>
      <c r="D87" s="53"/>
      <c r="E87" s="53"/>
      <c r="F87" s="53"/>
      <c r="G87" s="53"/>
      <c r="H87" s="53"/>
      <c r="I87" s="53"/>
      <c r="J87" s="53"/>
      <c r="K87" s="53"/>
      <c r="L87" s="53"/>
    </row>
    <row r="88" spans="1:12" ht="14.45" customHeight="1">
      <c r="A88" s="57"/>
      <c r="B88" s="55" t="s">
        <v>331</v>
      </c>
      <c r="C88" s="43" t="s">
        <v>184</v>
      </c>
      <c r="D88" s="113">
        <v>0</v>
      </c>
      <c r="E88" s="113">
        <v>0</v>
      </c>
      <c r="F88" s="50">
        <v>500</v>
      </c>
      <c r="G88" s="113">
        <v>0</v>
      </c>
      <c r="H88" s="50">
        <v>500</v>
      </c>
      <c r="I88" s="113">
        <v>0</v>
      </c>
      <c r="J88" s="113">
        <v>0</v>
      </c>
      <c r="K88" s="113">
        <v>0</v>
      </c>
      <c r="L88" s="113">
        <v>0</v>
      </c>
    </row>
    <row r="89" spans="1:12" ht="14.45" customHeight="1">
      <c r="A89" s="57" t="s">
        <v>6</v>
      </c>
      <c r="B89" s="55">
        <v>68</v>
      </c>
      <c r="C89" s="56" t="s">
        <v>242</v>
      </c>
      <c r="D89" s="113">
        <f t="shared" ref="D89:L89" si="10">D88</f>
        <v>0</v>
      </c>
      <c r="E89" s="113">
        <f t="shared" si="10"/>
        <v>0</v>
      </c>
      <c r="F89" s="50">
        <f t="shared" si="10"/>
        <v>500</v>
      </c>
      <c r="G89" s="113">
        <f t="shared" si="10"/>
        <v>0</v>
      </c>
      <c r="H89" s="50">
        <f t="shared" si="10"/>
        <v>500</v>
      </c>
      <c r="I89" s="113">
        <f t="shared" si="10"/>
        <v>0</v>
      </c>
      <c r="J89" s="113">
        <f t="shared" si="10"/>
        <v>0</v>
      </c>
      <c r="K89" s="113">
        <f t="shared" si="10"/>
        <v>0</v>
      </c>
      <c r="L89" s="113">
        <v>0</v>
      </c>
    </row>
    <row r="90" spans="1:12" ht="14.45" customHeight="1">
      <c r="A90" s="57"/>
      <c r="B90" s="55"/>
      <c r="C90" s="56"/>
      <c r="D90" s="112"/>
      <c r="E90" s="112"/>
      <c r="F90" s="53"/>
      <c r="G90" s="112"/>
      <c r="H90" s="53"/>
      <c r="I90" s="112"/>
      <c r="J90" s="53"/>
      <c r="K90" s="112"/>
      <c r="L90" s="53"/>
    </row>
    <row r="91" spans="1:12" ht="14.45" customHeight="1">
      <c r="A91" s="54"/>
      <c r="B91" s="55">
        <v>69</v>
      </c>
      <c r="C91" s="56" t="s">
        <v>261</v>
      </c>
      <c r="D91" s="53"/>
      <c r="E91" s="53"/>
      <c r="F91" s="53"/>
      <c r="G91" s="53"/>
      <c r="H91" s="53"/>
      <c r="I91" s="53"/>
      <c r="J91" s="53"/>
      <c r="K91" s="53"/>
      <c r="L91" s="53"/>
    </row>
    <row r="92" spans="1:12" ht="14.45" customHeight="1">
      <c r="A92" s="57"/>
      <c r="B92" s="55" t="s">
        <v>332</v>
      </c>
      <c r="C92" s="43" t="s">
        <v>229</v>
      </c>
      <c r="D92" s="113">
        <v>0</v>
      </c>
      <c r="E92" s="113">
        <v>0</v>
      </c>
      <c r="F92" s="50">
        <v>10000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</row>
    <row r="93" spans="1:12" ht="14.45" customHeight="1">
      <c r="A93" s="126" t="s">
        <v>6</v>
      </c>
      <c r="B93" s="127">
        <v>69</v>
      </c>
      <c r="C93" s="128" t="s">
        <v>261</v>
      </c>
      <c r="D93" s="113">
        <f t="shared" ref="D93:L93" si="11">D92</f>
        <v>0</v>
      </c>
      <c r="E93" s="113">
        <f t="shared" si="11"/>
        <v>0</v>
      </c>
      <c r="F93" s="50">
        <f t="shared" si="11"/>
        <v>10000</v>
      </c>
      <c r="G93" s="113">
        <f t="shared" si="11"/>
        <v>0</v>
      </c>
      <c r="H93" s="113">
        <f t="shared" si="11"/>
        <v>0</v>
      </c>
      <c r="I93" s="113">
        <f t="shared" si="11"/>
        <v>0</v>
      </c>
      <c r="J93" s="113">
        <f t="shared" si="11"/>
        <v>0</v>
      </c>
      <c r="K93" s="113">
        <f t="shared" si="11"/>
        <v>0</v>
      </c>
      <c r="L93" s="113">
        <v>0</v>
      </c>
    </row>
    <row r="94" spans="1:12" ht="14.45" customHeight="1">
      <c r="A94" s="57"/>
      <c r="B94" s="55"/>
      <c r="C94" s="56"/>
      <c r="D94" s="112"/>
      <c r="E94" s="112"/>
      <c r="F94" s="53"/>
      <c r="G94" s="112"/>
      <c r="H94" s="53"/>
      <c r="I94" s="112"/>
      <c r="J94" s="53"/>
      <c r="K94" s="112"/>
      <c r="L94" s="53"/>
    </row>
    <row r="95" spans="1:12" ht="25.5">
      <c r="A95" s="54"/>
      <c r="B95" s="55">
        <v>70</v>
      </c>
      <c r="C95" s="56" t="s">
        <v>268</v>
      </c>
      <c r="D95" s="53"/>
      <c r="E95" s="53"/>
      <c r="F95" s="53"/>
      <c r="G95" s="53"/>
      <c r="H95" s="53"/>
      <c r="I95" s="53"/>
      <c r="J95" s="53"/>
      <c r="K95" s="53"/>
      <c r="L95" s="53"/>
    </row>
    <row r="96" spans="1:12">
      <c r="A96" s="57"/>
      <c r="B96" s="55" t="s">
        <v>333</v>
      </c>
      <c r="C96" s="43" t="s">
        <v>184</v>
      </c>
      <c r="D96" s="113">
        <v>0</v>
      </c>
      <c r="E96" s="113">
        <v>0</v>
      </c>
      <c r="F96" s="50">
        <v>2000</v>
      </c>
      <c r="G96" s="113">
        <v>0</v>
      </c>
      <c r="H96" s="50">
        <v>2000</v>
      </c>
      <c r="I96" s="113">
        <v>0</v>
      </c>
      <c r="J96" s="50">
        <f>3000+100</f>
        <v>3100</v>
      </c>
      <c r="K96" s="113">
        <v>0</v>
      </c>
      <c r="L96" s="50">
        <v>3100</v>
      </c>
    </row>
    <row r="97" spans="1:12" ht="25.5">
      <c r="A97" s="57" t="s">
        <v>6</v>
      </c>
      <c r="B97" s="55">
        <v>70</v>
      </c>
      <c r="C97" s="56" t="s">
        <v>268</v>
      </c>
      <c r="D97" s="110">
        <f t="shared" ref="D97:L97" si="12">D96</f>
        <v>0</v>
      </c>
      <c r="E97" s="110">
        <f t="shared" si="12"/>
        <v>0</v>
      </c>
      <c r="F97" s="45">
        <f t="shared" si="12"/>
        <v>2000</v>
      </c>
      <c r="G97" s="110">
        <f t="shared" si="12"/>
        <v>0</v>
      </c>
      <c r="H97" s="45">
        <f t="shared" si="12"/>
        <v>2000</v>
      </c>
      <c r="I97" s="110">
        <f t="shared" si="12"/>
        <v>0</v>
      </c>
      <c r="J97" s="45">
        <f t="shared" si="12"/>
        <v>3100</v>
      </c>
      <c r="K97" s="110">
        <f t="shared" si="12"/>
        <v>0</v>
      </c>
      <c r="L97" s="45">
        <v>3100</v>
      </c>
    </row>
    <row r="98" spans="1:12" ht="12" customHeight="1">
      <c r="A98" s="57"/>
      <c r="B98" s="55"/>
      <c r="C98" s="56"/>
      <c r="D98" s="112"/>
      <c r="E98" s="112"/>
      <c r="F98" s="53"/>
      <c r="G98" s="112"/>
      <c r="H98" s="53"/>
      <c r="I98" s="112"/>
      <c r="J98" s="53"/>
      <c r="K98" s="112"/>
      <c r="L98" s="53"/>
    </row>
    <row r="99" spans="1:12">
      <c r="A99" s="54"/>
      <c r="B99" s="55">
        <v>71</v>
      </c>
      <c r="C99" s="56" t="s">
        <v>230</v>
      </c>
      <c r="D99" s="53"/>
      <c r="E99" s="53"/>
      <c r="F99" s="53"/>
      <c r="G99" s="53"/>
      <c r="H99" s="53"/>
      <c r="I99" s="53"/>
      <c r="J99" s="53"/>
      <c r="K99" s="53"/>
      <c r="L99" s="53"/>
    </row>
    <row r="100" spans="1:12">
      <c r="A100" s="57"/>
      <c r="B100" s="55" t="s">
        <v>334</v>
      </c>
      <c r="C100" s="43" t="s">
        <v>229</v>
      </c>
      <c r="D100" s="113">
        <v>0</v>
      </c>
      <c r="E100" s="113">
        <v>0</v>
      </c>
      <c r="F100" s="50">
        <v>1100</v>
      </c>
      <c r="G100" s="113">
        <v>0</v>
      </c>
      <c r="H100" s="50">
        <v>1100</v>
      </c>
      <c r="I100" s="113">
        <v>0</v>
      </c>
      <c r="J100" s="113">
        <v>0</v>
      </c>
      <c r="K100" s="113">
        <v>0</v>
      </c>
      <c r="L100" s="113">
        <v>0</v>
      </c>
    </row>
    <row r="101" spans="1:12">
      <c r="A101" s="57" t="s">
        <v>6</v>
      </c>
      <c r="B101" s="55">
        <v>71</v>
      </c>
      <c r="C101" s="56" t="s">
        <v>230</v>
      </c>
      <c r="D101" s="113">
        <f t="shared" ref="D101:L101" si="13">D100</f>
        <v>0</v>
      </c>
      <c r="E101" s="113">
        <f t="shared" si="13"/>
        <v>0</v>
      </c>
      <c r="F101" s="50">
        <f t="shared" si="13"/>
        <v>1100</v>
      </c>
      <c r="G101" s="113">
        <f t="shared" si="13"/>
        <v>0</v>
      </c>
      <c r="H101" s="50">
        <f t="shared" si="13"/>
        <v>1100</v>
      </c>
      <c r="I101" s="113">
        <f t="shared" si="13"/>
        <v>0</v>
      </c>
      <c r="J101" s="113">
        <f t="shared" si="13"/>
        <v>0</v>
      </c>
      <c r="K101" s="113">
        <f t="shared" si="13"/>
        <v>0</v>
      </c>
      <c r="L101" s="113">
        <v>0</v>
      </c>
    </row>
    <row r="102" spans="1:12" ht="12" customHeight="1">
      <c r="A102" s="57"/>
      <c r="B102" s="55"/>
      <c r="C102" s="56"/>
      <c r="D102" s="112"/>
      <c r="E102" s="112"/>
      <c r="F102" s="112"/>
      <c r="G102" s="112"/>
      <c r="H102" s="112"/>
      <c r="I102" s="112"/>
      <c r="J102" s="53"/>
      <c r="K102" s="112"/>
      <c r="L102" s="53"/>
    </row>
    <row r="103" spans="1:12" s="156" customFormat="1">
      <c r="A103" s="54"/>
      <c r="B103" s="55">
        <v>72</v>
      </c>
      <c r="C103" s="56" t="s">
        <v>342</v>
      </c>
      <c r="D103" s="152"/>
      <c r="E103" s="152"/>
      <c r="F103" s="153"/>
      <c r="G103" s="153"/>
      <c r="H103" s="153"/>
      <c r="I103" s="153"/>
      <c r="J103" s="153"/>
      <c r="K103" s="154"/>
      <c r="L103" s="155"/>
    </row>
    <row r="104" spans="1:12" s="156" customFormat="1">
      <c r="A104" s="54"/>
      <c r="B104" s="55" t="s">
        <v>343</v>
      </c>
      <c r="C104" s="56" t="s">
        <v>183</v>
      </c>
      <c r="D104" s="111">
        <v>0</v>
      </c>
      <c r="E104" s="111">
        <v>0</v>
      </c>
      <c r="F104" s="111">
        <v>0</v>
      </c>
      <c r="G104" s="111">
        <v>0</v>
      </c>
      <c r="H104" s="153">
        <v>20000</v>
      </c>
      <c r="I104" s="113">
        <v>0</v>
      </c>
      <c r="J104" s="113">
        <v>0</v>
      </c>
      <c r="K104" s="111">
        <v>0</v>
      </c>
      <c r="L104" s="113">
        <v>0</v>
      </c>
    </row>
    <row r="105" spans="1:12" s="156" customFormat="1">
      <c r="A105" s="54" t="s">
        <v>6</v>
      </c>
      <c r="B105" s="55">
        <v>72</v>
      </c>
      <c r="C105" s="56" t="s">
        <v>342</v>
      </c>
      <c r="D105" s="157">
        <f>D104</f>
        <v>0</v>
      </c>
      <c r="E105" s="157">
        <f t="shared" ref="E105:G105" si="14">E104</f>
        <v>0</v>
      </c>
      <c r="F105" s="157">
        <f t="shared" si="14"/>
        <v>0</v>
      </c>
      <c r="G105" s="157">
        <f t="shared" si="14"/>
        <v>0</v>
      </c>
      <c r="H105" s="167">
        <f>H104</f>
        <v>20000</v>
      </c>
      <c r="I105" s="113">
        <f>I104</f>
        <v>0</v>
      </c>
      <c r="J105" s="168"/>
      <c r="K105" s="169"/>
      <c r="L105" s="113">
        <v>0</v>
      </c>
    </row>
    <row r="106" spans="1:12" s="156" customFormat="1" ht="12" customHeight="1">
      <c r="A106" s="54"/>
      <c r="B106" s="55"/>
      <c r="C106" s="56"/>
      <c r="D106" s="152"/>
      <c r="E106" s="152"/>
      <c r="F106" s="152"/>
      <c r="G106" s="152"/>
      <c r="H106" s="153"/>
      <c r="I106" s="158"/>
      <c r="J106" s="158"/>
      <c r="K106" s="152"/>
      <c r="L106" s="153"/>
    </row>
    <row r="107" spans="1:12" s="156" customFormat="1" ht="25.5">
      <c r="A107" s="54"/>
      <c r="B107" s="55">
        <v>73</v>
      </c>
      <c r="C107" s="56" t="s">
        <v>344</v>
      </c>
      <c r="D107" s="152"/>
      <c r="E107" s="152"/>
      <c r="F107" s="152"/>
      <c r="G107" s="152"/>
      <c r="H107" s="153"/>
      <c r="I107" s="153"/>
      <c r="J107" s="153"/>
      <c r="K107" s="152"/>
      <c r="L107" s="153"/>
    </row>
    <row r="108" spans="1:12" s="156" customFormat="1" ht="15" customHeight="1">
      <c r="A108" s="54"/>
      <c r="B108" s="55" t="s">
        <v>345</v>
      </c>
      <c r="C108" s="56" t="s">
        <v>229</v>
      </c>
      <c r="D108" s="111">
        <v>0</v>
      </c>
      <c r="E108" s="111">
        <v>0</v>
      </c>
      <c r="F108" s="111">
        <v>0</v>
      </c>
      <c r="G108" s="111">
        <v>0</v>
      </c>
      <c r="H108" s="153">
        <v>5000</v>
      </c>
      <c r="I108" s="112">
        <v>0</v>
      </c>
      <c r="J108" s="112">
        <v>0</v>
      </c>
      <c r="K108" s="111">
        <v>0</v>
      </c>
      <c r="L108" s="113">
        <v>0</v>
      </c>
    </row>
    <row r="109" spans="1:12" s="156" customFormat="1" ht="25.5">
      <c r="A109" s="54" t="s">
        <v>6</v>
      </c>
      <c r="B109" s="55">
        <v>73</v>
      </c>
      <c r="C109" s="56" t="s">
        <v>344</v>
      </c>
      <c r="D109" s="157">
        <f>D108</f>
        <v>0</v>
      </c>
      <c r="E109" s="157">
        <f t="shared" ref="E109:G109" si="15">E108</f>
        <v>0</v>
      </c>
      <c r="F109" s="157">
        <f t="shared" si="15"/>
        <v>0</v>
      </c>
      <c r="G109" s="157">
        <f t="shared" si="15"/>
        <v>0</v>
      </c>
      <c r="H109" s="167">
        <f>H108</f>
        <v>5000</v>
      </c>
      <c r="I109" s="110">
        <f>I108</f>
        <v>0</v>
      </c>
      <c r="J109" s="167"/>
      <c r="K109" s="169"/>
      <c r="L109" s="110">
        <v>0</v>
      </c>
    </row>
    <row r="110" spans="1:12" ht="12" customHeight="1">
      <c r="A110" s="57"/>
      <c r="B110" s="55"/>
      <c r="C110" s="56"/>
      <c r="D110" s="112"/>
      <c r="E110" s="112"/>
      <c r="F110" s="53"/>
      <c r="G110" s="112"/>
      <c r="H110" s="53"/>
      <c r="I110" s="112"/>
      <c r="J110" s="53"/>
      <c r="K110" s="112"/>
      <c r="L110" s="53"/>
    </row>
    <row r="111" spans="1:12">
      <c r="A111" s="54"/>
      <c r="B111" s="55">
        <v>74</v>
      </c>
      <c r="C111" s="56" t="s">
        <v>399</v>
      </c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2">
      <c r="A112" s="57"/>
      <c r="B112" s="55" t="s">
        <v>404</v>
      </c>
      <c r="C112" s="43" t="s">
        <v>183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  <c r="I112" s="113">
        <v>0</v>
      </c>
      <c r="J112" s="50">
        <v>10000</v>
      </c>
      <c r="K112" s="113">
        <v>0</v>
      </c>
      <c r="L112" s="50">
        <v>10000</v>
      </c>
    </row>
    <row r="113" spans="1:13">
      <c r="A113" s="57" t="s">
        <v>6</v>
      </c>
      <c r="B113" s="55">
        <v>74</v>
      </c>
      <c r="C113" s="56" t="s">
        <v>399</v>
      </c>
      <c r="D113" s="113">
        <f t="shared" ref="D113:L113" si="16">D112</f>
        <v>0</v>
      </c>
      <c r="E113" s="113">
        <f t="shared" si="16"/>
        <v>0</v>
      </c>
      <c r="F113" s="113">
        <f t="shared" si="16"/>
        <v>0</v>
      </c>
      <c r="G113" s="113">
        <f t="shared" si="16"/>
        <v>0</v>
      </c>
      <c r="H113" s="113">
        <f t="shared" si="16"/>
        <v>0</v>
      </c>
      <c r="I113" s="113">
        <f t="shared" si="16"/>
        <v>0</v>
      </c>
      <c r="J113" s="50">
        <f t="shared" si="16"/>
        <v>10000</v>
      </c>
      <c r="K113" s="113">
        <f t="shared" si="16"/>
        <v>0</v>
      </c>
      <c r="L113" s="50">
        <v>10000</v>
      </c>
    </row>
    <row r="114" spans="1:13" ht="12" customHeight="1">
      <c r="A114" s="57"/>
      <c r="B114" s="55"/>
      <c r="C114" s="56"/>
      <c r="D114" s="112"/>
      <c r="E114" s="112"/>
      <c r="F114" s="53"/>
      <c r="G114" s="112"/>
      <c r="H114" s="53"/>
      <c r="I114" s="112"/>
      <c r="J114" s="53"/>
      <c r="K114" s="53"/>
      <c r="L114" s="53"/>
    </row>
    <row r="115" spans="1:13">
      <c r="A115" s="54"/>
      <c r="B115" s="55">
        <v>75</v>
      </c>
      <c r="C115" s="56" t="s">
        <v>401</v>
      </c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13">
      <c r="A116" s="57"/>
      <c r="B116" s="55" t="s">
        <v>405</v>
      </c>
      <c r="C116" s="43" t="s">
        <v>184</v>
      </c>
      <c r="D116" s="113">
        <v>0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41">
        <f>25200+228</f>
        <v>25428</v>
      </c>
      <c r="K116" s="113">
        <v>0</v>
      </c>
      <c r="L116" s="50">
        <v>25428</v>
      </c>
    </row>
    <row r="117" spans="1:13" ht="14.45" customHeight="1">
      <c r="A117" s="57" t="s">
        <v>6</v>
      </c>
      <c r="B117" s="55">
        <v>75</v>
      </c>
      <c r="C117" s="56" t="s">
        <v>401</v>
      </c>
      <c r="D117" s="113">
        <f t="shared" ref="D117:L117" si="17">D116</f>
        <v>0</v>
      </c>
      <c r="E117" s="113">
        <f t="shared" si="17"/>
        <v>0</v>
      </c>
      <c r="F117" s="113">
        <f t="shared" si="17"/>
        <v>0</v>
      </c>
      <c r="G117" s="113">
        <f t="shared" si="17"/>
        <v>0</v>
      </c>
      <c r="H117" s="113">
        <f t="shared" si="17"/>
        <v>0</v>
      </c>
      <c r="I117" s="113">
        <f t="shared" si="17"/>
        <v>0</v>
      </c>
      <c r="J117" s="50">
        <f t="shared" si="17"/>
        <v>25428</v>
      </c>
      <c r="K117" s="113">
        <f t="shared" si="17"/>
        <v>0</v>
      </c>
      <c r="L117" s="50">
        <v>25428</v>
      </c>
    </row>
    <row r="118" spans="1:13" ht="14.45" customHeight="1">
      <c r="A118" s="36" t="s">
        <v>6</v>
      </c>
      <c r="B118" s="41">
        <v>0.10199999999999999</v>
      </c>
      <c r="C118" s="38" t="s">
        <v>16</v>
      </c>
      <c r="D118" s="50">
        <f>D65+D60+D69+D73+D77+D81+D85+D89+D93+D97+D101+D105+D109+D113+D117</f>
        <v>166703</v>
      </c>
      <c r="E118" s="170">
        <f t="shared" ref="E118:L118" si="18">E65+E60+E69+E73+E77+E81+E85+E89+E93+E97+E101+E105+E109+E113+E117</f>
        <v>0</v>
      </c>
      <c r="F118" s="50">
        <f t="shared" si="18"/>
        <v>207853</v>
      </c>
      <c r="G118" s="170">
        <f t="shared" si="18"/>
        <v>0</v>
      </c>
      <c r="H118" s="50">
        <f t="shared" si="18"/>
        <v>208753</v>
      </c>
      <c r="I118" s="170">
        <f t="shared" si="18"/>
        <v>0</v>
      </c>
      <c r="J118" s="50">
        <f t="shared" si="18"/>
        <v>255321</v>
      </c>
      <c r="K118" s="170">
        <f t="shared" si="18"/>
        <v>0</v>
      </c>
      <c r="L118" s="50">
        <v>255321</v>
      </c>
    </row>
    <row r="119" spans="1:13" ht="12" customHeight="1">
      <c r="A119" s="36"/>
      <c r="B119" s="37"/>
      <c r="C119" s="38"/>
      <c r="D119" s="47"/>
      <c r="E119" s="47"/>
      <c r="F119" s="47"/>
      <c r="G119" s="47"/>
      <c r="H119" s="47"/>
      <c r="I119" s="47"/>
      <c r="J119" s="47"/>
      <c r="K119" s="48"/>
      <c r="L119" s="47"/>
    </row>
    <row r="120" spans="1:13" ht="14.45" customHeight="1">
      <c r="A120" s="36"/>
      <c r="B120" s="41">
        <v>0.104</v>
      </c>
      <c r="C120" s="38" t="s">
        <v>45</v>
      </c>
      <c r="D120" s="11"/>
      <c r="E120" s="11"/>
      <c r="F120" s="10"/>
      <c r="G120" s="10"/>
      <c r="H120" s="10"/>
      <c r="I120" s="10"/>
      <c r="J120" s="10"/>
      <c r="K120" s="40"/>
      <c r="L120" s="10"/>
    </row>
    <row r="121" spans="1:13" ht="14.45" customHeight="1">
      <c r="A121" s="36"/>
      <c r="B121" s="49">
        <v>62</v>
      </c>
      <c r="C121" s="43" t="s">
        <v>23</v>
      </c>
      <c r="D121" s="11"/>
      <c r="E121" s="11"/>
      <c r="F121" s="10"/>
      <c r="G121" s="10"/>
      <c r="H121" s="10"/>
      <c r="I121" s="10"/>
      <c r="J121" s="10"/>
      <c r="K121" s="40"/>
      <c r="L121" s="10"/>
    </row>
    <row r="122" spans="1:13" ht="14.45" customHeight="1">
      <c r="A122" s="36"/>
      <c r="B122" s="94" t="s">
        <v>24</v>
      </c>
      <c r="C122" s="43" t="s">
        <v>12</v>
      </c>
      <c r="D122" s="44">
        <f>15556-1</f>
        <v>15555</v>
      </c>
      <c r="E122" s="109">
        <v>0</v>
      </c>
      <c r="F122" s="44">
        <v>11447</v>
      </c>
      <c r="G122" s="109">
        <v>0</v>
      </c>
      <c r="H122" s="44">
        <v>11447</v>
      </c>
      <c r="I122" s="109">
        <v>0</v>
      </c>
      <c r="J122" s="44">
        <v>6922</v>
      </c>
      <c r="K122" s="109">
        <v>0</v>
      </c>
      <c r="L122" s="44">
        <v>6922</v>
      </c>
    </row>
    <row r="123" spans="1:13" s="144" customFormat="1" ht="14.45" customHeight="1">
      <c r="A123" s="117"/>
      <c r="B123" s="118" t="s">
        <v>189</v>
      </c>
      <c r="C123" s="117" t="s">
        <v>171</v>
      </c>
      <c r="D123" s="112">
        <v>0</v>
      </c>
      <c r="E123" s="112">
        <v>0</v>
      </c>
      <c r="F123" s="53">
        <v>1</v>
      </c>
      <c r="G123" s="112">
        <v>0</v>
      </c>
      <c r="H123" s="53">
        <v>1</v>
      </c>
      <c r="I123" s="112">
        <v>0</v>
      </c>
      <c r="J123" s="53">
        <v>346</v>
      </c>
      <c r="K123" s="112">
        <v>0</v>
      </c>
      <c r="L123" s="53">
        <v>346</v>
      </c>
      <c r="M123" s="145"/>
    </row>
    <row r="124" spans="1:13" s="144" customFormat="1" ht="14.45" customHeight="1">
      <c r="A124" s="117"/>
      <c r="B124" s="118" t="s">
        <v>190</v>
      </c>
      <c r="C124" s="117" t="s">
        <v>172</v>
      </c>
      <c r="D124" s="112">
        <v>0</v>
      </c>
      <c r="E124" s="112">
        <v>0</v>
      </c>
      <c r="F124" s="53">
        <v>1</v>
      </c>
      <c r="G124" s="112">
        <v>0</v>
      </c>
      <c r="H124" s="53">
        <v>1</v>
      </c>
      <c r="I124" s="112">
        <v>0</v>
      </c>
      <c r="J124" s="53">
        <v>5531</v>
      </c>
      <c r="K124" s="112">
        <v>0</v>
      </c>
      <c r="L124" s="53">
        <v>5531</v>
      </c>
      <c r="M124" s="145"/>
    </row>
    <row r="125" spans="1:13" s="144" customFormat="1" ht="14.45" customHeight="1">
      <c r="A125" s="117"/>
      <c r="B125" s="94" t="s">
        <v>191</v>
      </c>
      <c r="C125" s="43" t="s">
        <v>184</v>
      </c>
      <c r="D125" s="112">
        <v>0</v>
      </c>
      <c r="E125" s="112">
        <v>0</v>
      </c>
      <c r="F125" s="53">
        <v>150</v>
      </c>
      <c r="G125" s="112">
        <v>0</v>
      </c>
      <c r="H125" s="53">
        <v>150</v>
      </c>
      <c r="I125" s="112">
        <v>0</v>
      </c>
      <c r="J125" s="109">
        <v>0</v>
      </c>
      <c r="K125" s="112">
        <v>0</v>
      </c>
      <c r="L125" s="112">
        <v>0</v>
      </c>
      <c r="M125" s="145"/>
    </row>
    <row r="126" spans="1:13" ht="14.45" customHeight="1">
      <c r="A126" s="36"/>
      <c r="B126" s="94" t="s">
        <v>69</v>
      </c>
      <c r="C126" s="43" t="s">
        <v>22</v>
      </c>
      <c r="D126" s="44">
        <v>66205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</row>
    <row r="127" spans="1:13" ht="14.45" customHeight="1">
      <c r="A127" s="36" t="s">
        <v>6</v>
      </c>
      <c r="B127" s="49">
        <v>62</v>
      </c>
      <c r="C127" s="43" t="s">
        <v>23</v>
      </c>
      <c r="D127" s="45">
        <f t="shared" ref="D127:I127" si="19">SUM(D122:D126)</f>
        <v>81760</v>
      </c>
      <c r="E127" s="110">
        <f t="shared" si="19"/>
        <v>0</v>
      </c>
      <c r="F127" s="45">
        <f t="shared" si="19"/>
        <v>11599</v>
      </c>
      <c r="G127" s="110">
        <f t="shared" si="19"/>
        <v>0</v>
      </c>
      <c r="H127" s="45">
        <f t="shared" si="19"/>
        <v>11599</v>
      </c>
      <c r="I127" s="110">
        <f t="shared" si="19"/>
        <v>0</v>
      </c>
      <c r="J127" s="45">
        <f>SUM(J122:J126)</f>
        <v>12799</v>
      </c>
      <c r="K127" s="110">
        <f t="shared" ref="K127:L127" si="20">SUM(K122:K126)</f>
        <v>0</v>
      </c>
      <c r="L127" s="45">
        <v>12799</v>
      </c>
    </row>
    <row r="128" spans="1:13" ht="14.45" customHeight="1">
      <c r="A128" s="36" t="s">
        <v>6</v>
      </c>
      <c r="B128" s="41">
        <v>0.104</v>
      </c>
      <c r="C128" s="38" t="s">
        <v>45</v>
      </c>
      <c r="D128" s="45">
        <f t="shared" ref="D128:I128" si="21">D127</f>
        <v>81760</v>
      </c>
      <c r="E128" s="110">
        <f t="shared" si="21"/>
        <v>0</v>
      </c>
      <c r="F128" s="45">
        <f t="shared" si="21"/>
        <v>11599</v>
      </c>
      <c r="G128" s="110">
        <f t="shared" si="21"/>
        <v>0</v>
      </c>
      <c r="H128" s="45">
        <f t="shared" si="21"/>
        <v>11599</v>
      </c>
      <c r="I128" s="110">
        <f t="shared" si="21"/>
        <v>0</v>
      </c>
      <c r="J128" s="45">
        <f>J127</f>
        <v>12799</v>
      </c>
      <c r="K128" s="110">
        <f t="shared" ref="K128:L128" si="22">K127</f>
        <v>0</v>
      </c>
      <c r="L128" s="45">
        <v>12799</v>
      </c>
    </row>
    <row r="129" spans="1:13" ht="12" customHeight="1">
      <c r="A129" s="36"/>
      <c r="B129" s="37"/>
      <c r="C129" s="38"/>
      <c r="D129" s="47"/>
      <c r="E129" s="47"/>
      <c r="F129" s="47"/>
      <c r="G129" s="47"/>
      <c r="H129" s="47"/>
      <c r="I129" s="47"/>
      <c r="J129" s="47"/>
      <c r="K129" s="48"/>
      <c r="L129" s="47"/>
    </row>
    <row r="130" spans="1:13" ht="14.45" customHeight="1">
      <c r="A130" s="36"/>
      <c r="B130" s="41">
        <v>0.105</v>
      </c>
      <c r="C130" s="38" t="s">
        <v>25</v>
      </c>
      <c r="D130" s="47"/>
      <c r="E130" s="47"/>
      <c r="F130" s="51"/>
      <c r="G130" s="51"/>
      <c r="H130" s="51"/>
      <c r="I130" s="51"/>
      <c r="J130" s="51"/>
      <c r="K130" s="52"/>
      <c r="L130" s="51"/>
    </row>
    <row r="131" spans="1:13" ht="14.45" customHeight="1">
      <c r="A131" s="36"/>
      <c r="B131" s="49">
        <v>63</v>
      </c>
      <c r="C131" s="43" t="s">
        <v>26</v>
      </c>
      <c r="D131" s="47"/>
      <c r="E131" s="47"/>
      <c r="F131" s="51"/>
      <c r="G131" s="51"/>
      <c r="H131" s="51"/>
      <c r="I131" s="51"/>
      <c r="J131" s="51"/>
      <c r="K131" s="52"/>
      <c r="L131" s="51"/>
    </row>
    <row r="132" spans="1:13" ht="14.45" customHeight="1">
      <c r="A132" s="36"/>
      <c r="B132" s="94" t="s">
        <v>27</v>
      </c>
      <c r="C132" s="43" t="s">
        <v>12</v>
      </c>
      <c r="D132" s="53">
        <v>18520</v>
      </c>
      <c r="E132" s="112">
        <v>0</v>
      </c>
      <c r="F132" s="53">
        <v>21303</v>
      </c>
      <c r="G132" s="112">
        <v>0</v>
      </c>
      <c r="H132" s="53">
        <v>21303</v>
      </c>
      <c r="I132" s="112">
        <v>0</v>
      </c>
      <c r="J132" s="53">
        <v>12739</v>
      </c>
      <c r="K132" s="112">
        <v>0</v>
      </c>
      <c r="L132" s="53">
        <v>12739</v>
      </c>
    </row>
    <row r="133" spans="1:13" s="144" customFormat="1" ht="14.45" customHeight="1">
      <c r="A133" s="117"/>
      <c r="B133" s="118" t="s">
        <v>192</v>
      </c>
      <c r="C133" s="117" t="s">
        <v>171</v>
      </c>
      <c r="D133" s="112">
        <v>0</v>
      </c>
      <c r="E133" s="112">
        <v>0</v>
      </c>
      <c r="F133" s="53">
        <v>1</v>
      </c>
      <c r="G133" s="112">
        <v>0</v>
      </c>
      <c r="H133" s="53">
        <v>1</v>
      </c>
      <c r="I133" s="112">
        <v>0</v>
      </c>
      <c r="J133" s="53">
        <v>637</v>
      </c>
      <c r="K133" s="112">
        <v>0</v>
      </c>
      <c r="L133" s="53">
        <v>637</v>
      </c>
      <c r="M133" s="145"/>
    </row>
    <row r="134" spans="1:13" s="144" customFormat="1" ht="14.45" customHeight="1">
      <c r="A134" s="117"/>
      <c r="B134" s="118" t="s">
        <v>193</v>
      </c>
      <c r="C134" s="117" t="s">
        <v>172</v>
      </c>
      <c r="D134" s="112">
        <v>0</v>
      </c>
      <c r="E134" s="112">
        <v>0</v>
      </c>
      <c r="F134" s="53">
        <v>1</v>
      </c>
      <c r="G134" s="112">
        <v>0</v>
      </c>
      <c r="H134" s="53">
        <v>1</v>
      </c>
      <c r="I134" s="112">
        <v>0</v>
      </c>
      <c r="J134" s="53">
        <v>10544</v>
      </c>
      <c r="K134" s="112">
        <v>0</v>
      </c>
      <c r="L134" s="53">
        <v>10544</v>
      </c>
      <c r="M134" s="145"/>
    </row>
    <row r="135" spans="1:13" ht="14.45" customHeight="1">
      <c r="A135" s="36"/>
      <c r="B135" s="95" t="s">
        <v>406</v>
      </c>
      <c r="C135" s="43" t="s">
        <v>184</v>
      </c>
      <c r="D135" s="111">
        <v>0</v>
      </c>
      <c r="E135" s="109">
        <v>0</v>
      </c>
      <c r="F135" s="111">
        <v>0</v>
      </c>
      <c r="G135" s="109">
        <v>0</v>
      </c>
      <c r="H135" s="111">
        <v>0</v>
      </c>
      <c r="I135" s="109">
        <v>0</v>
      </c>
      <c r="J135" s="53">
        <v>1200</v>
      </c>
      <c r="K135" s="109">
        <v>0</v>
      </c>
      <c r="L135" s="44">
        <v>1200</v>
      </c>
    </row>
    <row r="136" spans="1:13" ht="14.45" customHeight="1">
      <c r="A136" s="36" t="s">
        <v>6</v>
      </c>
      <c r="B136" s="49">
        <v>63</v>
      </c>
      <c r="C136" s="43" t="s">
        <v>26</v>
      </c>
      <c r="D136" s="45">
        <f>SUM(D132:D135)</f>
        <v>18520</v>
      </c>
      <c r="E136" s="110">
        <f t="shared" ref="E136:L136" si="23">SUM(E132:E135)</f>
        <v>0</v>
      </c>
      <c r="F136" s="45">
        <f t="shared" si="23"/>
        <v>21305</v>
      </c>
      <c r="G136" s="110">
        <f t="shared" si="23"/>
        <v>0</v>
      </c>
      <c r="H136" s="45">
        <f t="shared" si="23"/>
        <v>21305</v>
      </c>
      <c r="I136" s="110">
        <f t="shared" si="23"/>
        <v>0</v>
      </c>
      <c r="J136" s="45">
        <f t="shared" si="23"/>
        <v>25120</v>
      </c>
      <c r="K136" s="110">
        <f t="shared" si="23"/>
        <v>0</v>
      </c>
      <c r="L136" s="45">
        <v>25120</v>
      </c>
    </row>
    <row r="137" spans="1:13" ht="14.45" customHeight="1">
      <c r="A137" s="36" t="s">
        <v>6</v>
      </c>
      <c r="B137" s="41">
        <v>0.105</v>
      </c>
      <c r="C137" s="38" t="s">
        <v>25</v>
      </c>
      <c r="D137" s="45">
        <f t="shared" ref="D137:L137" si="24">D136</f>
        <v>18520</v>
      </c>
      <c r="E137" s="110">
        <f t="shared" si="24"/>
        <v>0</v>
      </c>
      <c r="F137" s="45">
        <f t="shared" si="24"/>
        <v>21305</v>
      </c>
      <c r="G137" s="110">
        <f t="shared" si="24"/>
        <v>0</v>
      </c>
      <c r="H137" s="45">
        <f t="shared" si="24"/>
        <v>21305</v>
      </c>
      <c r="I137" s="110">
        <f t="shared" si="24"/>
        <v>0</v>
      </c>
      <c r="J137" s="45">
        <f t="shared" si="24"/>
        <v>25120</v>
      </c>
      <c r="K137" s="110">
        <f t="shared" si="24"/>
        <v>0</v>
      </c>
      <c r="L137" s="45">
        <v>25120</v>
      </c>
    </row>
    <row r="138" spans="1:13" ht="14.45" customHeight="1">
      <c r="A138" s="60" t="s">
        <v>6</v>
      </c>
      <c r="B138" s="61">
        <v>2205</v>
      </c>
      <c r="C138" s="62" t="s">
        <v>0</v>
      </c>
      <c r="D138" s="45">
        <f t="shared" ref="D138:L138" si="25">D137+D128+D118+D40</f>
        <v>332369</v>
      </c>
      <c r="E138" s="110">
        <f t="shared" si="25"/>
        <v>0</v>
      </c>
      <c r="F138" s="45">
        <f t="shared" si="25"/>
        <v>314873</v>
      </c>
      <c r="G138" s="110">
        <f t="shared" si="25"/>
        <v>0</v>
      </c>
      <c r="H138" s="45">
        <f t="shared" si="25"/>
        <v>315773</v>
      </c>
      <c r="I138" s="110">
        <f t="shared" si="25"/>
        <v>0</v>
      </c>
      <c r="J138" s="45">
        <f t="shared" si="25"/>
        <v>381276</v>
      </c>
      <c r="K138" s="110">
        <f t="shared" si="25"/>
        <v>0</v>
      </c>
      <c r="L138" s="45">
        <v>381276</v>
      </c>
    </row>
    <row r="139" spans="1:13" hidden="1">
      <c r="A139" s="36"/>
      <c r="B139" s="37"/>
      <c r="C139" s="43"/>
      <c r="D139" s="47"/>
      <c r="E139" s="47"/>
      <c r="F139" s="47"/>
      <c r="G139" s="47"/>
      <c r="H139" s="47"/>
      <c r="I139" s="47"/>
      <c r="J139" s="47"/>
      <c r="K139" s="48"/>
      <c r="L139" s="47"/>
    </row>
    <row r="140" spans="1:13" ht="14.45" customHeight="1">
      <c r="A140" s="36" t="s">
        <v>8</v>
      </c>
      <c r="B140" s="37">
        <v>2251</v>
      </c>
      <c r="C140" s="38" t="s">
        <v>1</v>
      </c>
      <c r="D140" s="47"/>
      <c r="E140" s="47"/>
      <c r="F140" s="47"/>
      <c r="G140" s="47"/>
      <c r="H140" s="47"/>
      <c r="I140" s="47"/>
      <c r="J140" s="47"/>
      <c r="K140" s="48"/>
      <c r="L140" s="47"/>
    </row>
    <row r="141" spans="1:13" ht="14.45" customHeight="1">
      <c r="A141" s="36"/>
      <c r="B141" s="58">
        <v>0.09</v>
      </c>
      <c r="C141" s="38" t="s">
        <v>40</v>
      </c>
      <c r="D141" s="47"/>
      <c r="E141" s="47"/>
      <c r="F141" s="47"/>
      <c r="G141" s="47"/>
      <c r="H141" s="47"/>
      <c r="I141" s="47"/>
      <c r="J141" s="47"/>
      <c r="K141" s="48"/>
      <c r="L141" s="47"/>
    </row>
    <row r="142" spans="1:13" ht="14.45" customHeight="1">
      <c r="A142" s="36"/>
      <c r="B142" s="59">
        <v>5</v>
      </c>
      <c r="C142" s="43" t="s">
        <v>28</v>
      </c>
      <c r="D142" s="11"/>
      <c r="E142" s="11"/>
      <c r="F142" s="10"/>
      <c r="G142" s="10"/>
      <c r="H142" s="10"/>
      <c r="I142" s="10"/>
      <c r="J142" s="10"/>
      <c r="K142" s="40"/>
      <c r="L142" s="10"/>
    </row>
    <row r="143" spans="1:13" ht="14.45" customHeight="1">
      <c r="A143" s="36"/>
      <c r="B143" s="95" t="s">
        <v>29</v>
      </c>
      <c r="C143" s="43" t="s">
        <v>12</v>
      </c>
      <c r="D143" s="44">
        <v>4507</v>
      </c>
      <c r="E143" s="109">
        <v>0</v>
      </c>
      <c r="F143" s="44">
        <v>4907</v>
      </c>
      <c r="G143" s="109">
        <v>0</v>
      </c>
      <c r="H143" s="44">
        <v>4907</v>
      </c>
      <c r="I143" s="109">
        <v>0</v>
      </c>
      <c r="J143" s="44">
        <v>1491</v>
      </c>
      <c r="K143" s="109">
        <v>0</v>
      </c>
      <c r="L143" s="44">
        <v>1491</v>
      </c>
    </row>
    <row r="144" spans="1:13" s="144" customFormat="1" ht="14.45" customHeight="1">
      <c r="A144" s="117"/>
      <c r="B144" s="118" t="s">
        <v>194</v>
      </c>
      <c r="C144" s="117" t="s">
        <v>171</v>
      </c>
      <c r="D144" s="112">
        <v>0</v>
      </c>
      <c r="E144" s="112">
        <v>0</v>
      </c>
      <c r="F144" s="53">
        <v>1</v>
      </c>
      <c r="G144" s="112">
        <v>0</v>
      </c>
      <c r="H144" s="53">
        <v>1</v>
      </c>
      <c r="I144" s="112">
        <v>0</v>
      </c>
      <c r="J144" s="53">
        <v>75</v>
      </c>
      <c r="K144" s="112">
        <v>0</v>
      </c>
      <c r="L144" s="53">
        <v>75</v>
      </c>
      <c r="M144" s="145"/>
    </row>
    <row r="145" spans="1:13" s="144" customFormat="1" ht="14.45" customHeight="1">
      <c r="A145" s="117"/>
      <c r="B145" s="118" t="s">
        <v>195</v>
      </c>
      <c r="C145" s="117" t="s">
        <v>172</v>
      </c>
      <c r="D145" s="112">
        <v>0</v>
      </c>
      <c r="E145" s="112">
        <v>0</v>
      </c>
      <c r="F145" s="53">
        <v>1</v>
      </c>
      <c r="G145" s="112">
        <v>0</v>
      </c>
      <c r="H145" s="53">
        <v>1</v>
      </c>
      <c r="I145" s="112">
        <v>0</v>
      </c>
      <c r="J145" s="53">
        <v>1184</v>
      </c>
      <c r="K145" s="112">
        <v>0</v>
      </c>
      <c r="L145" s="53">
        <v>1184</v>
      </c>
      <c r="M145" s="145"/>
    </row>
    <row r="146" spans="1:13" ht="14.45" customHeight="1">
      <c r="A146" s="36"/>
      <c r="B146" s="95" t="s">
        <v>30</v>
      </c>
      <c r="C146" s="117" t="s">
        <v>175</v>
      </c>
      <c r="D146" s="44">
        <v>79</v>
      </c>
      <c r="E146" s="109">
        <v>0</v>
      </c>
      <c r="F146" s="44">
        <v>79</v>
      </c>
      <c r="G146" s="109">
        <v>0</v>
      </c>
      <c r="H146" s="44">
        <v>79</v>
      </c>
      <c r="I146" s="109">
        <v>0</v>
      </c>
      <c r="J146" s="44">
        <v>79</v>
      </c>
      <c r="K146" s="109">
        <v>0</v>
      </c>
      <c r="L146" s="44">
        <v>79</v>
      </c>
    </row>
    <row r="147" spans="1:13" ht="14.45" customHeight="1">
      <c r="A147" s="36"/>
      <c r="B147" s="95" t="s">
        <v>31</v>
      </c>
      <c r="C147" s="43" t="s">
        <v>15</v>
      </c>
      <c r="D147" s="53">
        <f>84-1</f>
        <v>83</v>
      </c>
      <c r="E147" s="112">
        <v>0</v>
      </c>
      <c r="F147" s="53">
        <v>83</v>
      </c>
      <c r="G147" s="112">
        <v>0</v>
      </c>
      <c r="H147" s="53">
        <v>83</v>
      </c>
      <c r="I147" s="112">
        <v>0</v>
      </c>
      <c r="J147" s="53">
        <v>83</v>
      </c>
      <c r="K147" s="112">
        <v>0</v>
      </c>
      <c r="L147" s="53">
        <v>83</v>
      </c>
    </row>
    <row r="148" spans="1:13" s="144" customFormat="1" ht="14.45" customHeight="1">
      <c r="A148" s="117"/>
      <c r="B148" s="118" t="s">
        <v>196</v>
      </c>
      <c r="C148" s="117" t="s">
        <v>185</v>
      </c>
      <c r="D148" s="112">
        <v>0</v>
      </c>
      <c r="E148" s="112">
        <v>0</v>
      </c>
      <c r="F148" s="53">
        <v>1</v>
      </c>
      <c r="G148" s="112">
        <v>0</v>
      </c>
      <c r="H148" s="53">
        <v>1</v>
      </c>
      <c r="I148" s="112">
        <v>0</v>
      </c>
      <c r="J148" s="53">
        <v>1</v>
      </c>
      <c r="K148" s="112">
        <v>0</v>
      </c>
      <c r="L148" s="53">
        <v>1</v>
      </c>
      <c r="M148" s="145"/>
    </row>
    <row r="149" spans="1:13" ht="14.45" customHeight="1">
      <c r="A149" s="36" t="s">
        <v>6</v>
      </c>
      <c r="B149" s="59">
        <v>5</v>
      </c>
      <c r="C149" s="43" t="s">
        <v>28</v>
      </c>
      <c r="D149" s="45">
        <f t="shared" ref="D149:L149" si="26">SUM(D143:D148)</f>
        <v>4669</v>
      </c>
      <c r="E149" s="110">
        <f t="shared" si="26"/>
        <v>0</v>
      </c>
      <c r="F149" s="45">
        <f t="shared" si="26"/>
        <v>5072</v>
      </c>
      <c r="G149" s="110">
        <f t="shared" si="26"/>
        <v>0</v>
      </c>
      <c r="H149" s="45">
        <f t="shared" si="26"/>
        <v>5072</v>
      </c>
      <c r="I149" s="110">
        <f t="shared" si="26"/>
        <v>0</v>
      </c>
      <c r="J149" s="45">
        <f t="shared" si="26"/>
        <v>2913</v>
      </c>
      <c r="K149" s="110">
        <f t="shared" si="26"/>
        <v>0</v>
      </c>
      <c r="L149" s="45">
        <v>2913</v>
      </c>
    </row>
    <row r="150" spans="1:13" ht="14.45" customHeight="1">
      <c r="A150" s="36" t="s">
        <v>6</v>
      </c>
      <c r="B150" s="58">
        <v>0.09</v>
      </c>
      <c r="C150" s="38" t="s">
        <v>40</v>
      </c>
      <c r="D150" s="45">
        <f t="shared" ref="D150:L151" si="27">D149</f>
        <v>4669</v>
      </c>
      <c r="E150" s="110">
        <f t="shared" si="27"/>
        <v>0</v>
      </c>
      <c r="F150" s="45">
        <f t="shared" si="27"/>
        <v>5072</v>
      </c>
      <c r="G150" s="110">
        <f t="shared" si="27"/>
        <v>0</v>
      </c>
      <c r="H150" s="45">
        <f t="shared" si="27"/>
        <v>5072</v>
      </c>
      <c r="I150" s="110">
        <f t="shared" si="27"/>
        <v>0</v>
      </c>
      <c r="J150" s="45">
        <f t="shared" si="27"/>
        <v>2913</v>
      </c>
      <c r="K150" s="110">
        <f t="shared" si="27"/>
        <v>0</v>
      </c>
      <c r="L150" s="45">
        <v>2913</v>
      </c>
    </row>
    <row r="151" spans="1:13" ht="14.45" customHeight="1">
      <c r="A151" s="60" t="s">
        <v>6</v>
      </c>
      <c r="B151" s="61">
        <v>2251</v>
      </c>
      <c r="C151" s="62" t="s">
        <v>1</v>
      </c>
      <c r="D151" s="50">
        <f t="shared" si="27"/>
        <v>4669</v>
      </c>
      <c r="E151" s="113">
        <f t="shared" si="27"/>
        <v>0</v>
      </c>
      <c r="F151" s="50">
        <f t="shared" si="27"/>
        <v>5072</v>
      </c>
      <c r="G151" s="113">
        <f t="shared" si="27"/>
        <v>0</v>
      </c>
      <c r="H151" s="50">
        <f t="shared" si="27"/>
        <v>5072</v>
      </c>
      <c r="I151" s="113">
        <f t="shared" si="27"/>
        <v>0</v>
      </c>
      <c r="J151" s="50">
        <f t="shared" si="27"/>
        <v>2913</v>
      </c>
      <c r="K151" s="113">
        <f t="shared" si="27"/>
        <v>0</v>
      </c>
      <c r="L151" s="50">
        <v>2913</v>
      </c>
    </row>
    <row r="152" spans="1:13" s="134" customFormat="1" ht="14.45" customHeight="1">
      <c r="A152" s="63" t="s">
        <v>6</v>
      </c>
      <c r="B152" s="64"/>
      <c r="C152" s="65" t="s">
        <v>7</v>
      </c>
      <c r="D152" s="66">
        <f t="shared" ref="D152:L152" si="28">D151+D138</f>
        <v>337038</v>
      </c>
      <c r="E152" s="110">
        <f t="shared" si="28"/>
        <v>0</v>
      </c>
      <c r="F152" s="66">
        <f t="shared" si="28"/>
        <v>319945</v>
      </c>
      <c r="G152" s="110">
        <f t="shared" si="28"/>
        <v>0</v>
      </c>
      <c r="H152" s="66">
        <f t="shared" si="28"/>
        <v>320845</v>
      </c>
      <c r="I152" s="110">
        <f t="shared" si="28"/>
        <v>0</v>
      </c>
      <c r="J152" s="66">
        <f t="shared" si="28"/>
        <v>384189</v>
      </c>
      <c r="K152" s="110">
        <f t="shared" si="28"/>
        <v>0</v>
      </c>
      <c r="L152" s="66">
        <v>384189</v>
      </c>
    </row>
    <row r="153" spans="1:13" ht="9.75" customHeight="1">
      <c r="A153" s="36"/>
      <c r="B153" s="67"/>
      <c r="C153" s="38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3">
      <c r="A154" s="36"/>
      <c r="B154" s="67"/>
      <c r="C154" s="68" t="s">
        <v>32</v>
      </c>
      <c r="D154" s="86"/>
      <c r="E154" s="86"/>
      <c r="F154" s="51"/>
      <c r="G154" s="51"/>
      <c r="H154" s="51"/>
      <c r="I154" s="51"/>
      <c r="J154" s="51"/>
      <c r="K154" s="40"/>
      <c r="L154" s="51"/>
    </row>
    <row r="155" spans="1:13" ht="25.5">
      <c r="A155" s="36" t="s">
        <v>8</v>
      </c>
      <c r="B155" s="69">
        <v>4202</v>
      </c>
      <c r="C155" s="70" t="s">
        <v>33</v>
      </c>
      <c r="D155" s="11"/>
      <c r="E155" s="11"/>
      <c r="F155" s="10"/>
      <c r="G155" s="10"/>
      <c r="H155" s="10"/>
      <c r="I155" s="10"/>
      <c r="J155" s="10"/>
      <c r="K155" s="40"/>
      <c r="L155" s="10"/>
    </row>
    <row r="156" spans="1:13" ht="14.1" customHeight="1">
      <c r="A156" s="71"/>
      <c r="B156" s="72">
        <v>4</v>
      </c>
      <c r="C156" s="73" t="s">
        <v>0</v>
      </c>
      <c r="D156" s="119"/>
      <c r="E156" s="119"/>
      <c r="F156" s="119"/>
      <c r="G156" s="119"/>
      <c r="H156" s="119"/>
      <c r="I156" s="119"/>
      <c r="J156" s="119"/>
      <c r="K156" s="48"/>
      <c r="L156" s="119"/>
    </row>
    <row r="157" spans="1:13" ht="14.1" customHeight="1">
      <c r="A157" s="71"/>
      <c r="B157" s="74">
        <v>4.8</v>
      </c>
      <c r="C157" s="70" t="s">
        <v>34</v>
      </c>
      <c r="D157" s="119"/>
      <c r="E157" s="119"/>
      <c r="F157" s="120"/>
      <c r="G157" s="120"/>
      <c r="H157" s="120"/>
      <c r="I157" s="120"/>
      <c r="J157" s="120"/>
      <c r="K157" s="52"/>
      <c r="L157" s="120"/>
    </row>
    <row r="158" spans="1:13" ht="14.1" customHeight="1">
      <c r="A158" s="71"/>
      <c r="B158" s="75">
        <v>44</v>
      </c>
      <c r="C158" s="73" t="s">
        <v>10</v>
      </c>
      <c r="D158" s="76"/>
      <c r="E158" s="76"/>
      <c r="F158" s="77"/>
      <c r="G158" s="77"/>
      <c r="H158" s="77"/>
      <c r="I158" s="77"/>
      <c r="J158" s="77"/>
      <c r="K158" s="40"/>
      <c r="L158" s="77"/>
    </row>
    <row r="159" spans="1:13" ht="14.1" customHeight="1">
      <c r="A159" s="71"/>
      <c r="B159" s="96">
        <v>60</v>
      </c>
      <c r="C159" s="78" t="s">
        <v>220</v>
      </c>
      <c r="D159" s="3"/>
      <c r="E159" s="3"/>
      <c r="F159" s="3"/>
      <c r="G159" s="3"/>
      <c r="H159" s="3"/>
      <c r="I159" s="3"/>
      <c r="J159" s="3"/>
      <c r="K159" s="3"/>
      <c r="L159" s="3"/>
    </row>
    <row r="160" spans="1:13" ht="14.1" customHeight="1">
      <c r="A160" s="71"/>
      <c r="B160" s="96" t="s">
        <v>218</v>
      </c>
      <c r="C160" s="78" t="s">
        <v>219</v>
      </c>
      <c r="D160" s="109">
        <v>0</v>
      </c>
      <c r="E160" s="109">
        <v>0</v>
      </c>
      <c r="F160" s="121">
        <v>2000</v>
      </c>
      <c r="G160" s="111">
        <v>0</v>
      </c>
      <c r="H160" s="121">
        <v>2000</v>
      </c>
      <c r="I160" s="111">
        <v>0</v>
      </c>
      <c r="J160" s="111">
        <v>0</v>
      </c>
      <c r="K160" s="111">
        <v>0</v>
      </c>
      <c r="L160" s="111">
        <v>0</v>
      </c>
    </row>
    <row r="161" spans="1:12" ht="14.1" customHeight="1">
      <c r="A161" s="71" t="s">
        <v>6</v>
      </c>
      <c r="B161" s="96">
        <v>60</v>
      </c>
      <c r="C161" s="78" t="s">
        <v>220</v>
      </c>
      <c r="D161" s="110">
        <f t="shared" ref="D161:L161" si="29">D160</f>
        <v>0</v>
      </c>
      <c r="E161" s="110">
        <f t="shared" si="29"/>
        <v>0</v>
      </c>
      <c r="F161" s="45">
        <f t="shared" si="29"/>
        <v>2000</v>
      </c>
      <c r="G161" s="110">
        <f t="shared" si="29"/>
        <v>0</v>
      </c>
      <c r="H161" s="45">
        <f t="shared" si="29"/>
        <v>2000</v>
      </c>
      <c r="I161" s="110">
        <f t="shared" si="29"/>
        <v>0</v>
      </c>
      <c r="J161" s="110">
        <f t="shared" si="29"/>
        <v>0</v>
      </c>
      <c r="K161" s="110">
        <f t="shared" si="29"/>
        <v>0</v>
      </c>
      <c r="L161" s="110">
        <v>0</v>
      </c>
    </row>
    <row r="162" spans="1:12">
      <c r="A162" s="71"/>
      <c r="B162" s="96"/>
      <c r="C162" s="78"/>
      <c r="D162" s="122"/>
      <c r="E162" s="122"/>
      <c r="F162" s="122"/>
      <c r="G162" s="122"/>
      <c r="H162" s="122"/>
      <c r="I162" s="122"/>
      <c r="J162" s="122"/>
      <c r="K162" s="122"/>
      <c r="L162" s="122"/>
    </row>
    <row r="163" spans="1:12" ht="14.1" customHeight="1">
      <c r="A163" s="71"/>
      <c r="B163" s="96">
        <v>61</v>
      </c>
      <c r="C163" s="78" t="s">
        <v>221</v>
      </c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4.1" customHeight="1">
      <c r="A164" s="71"/>
      <c r="B164" s="96" t="s">
        <v>222</v>
      </c>
      <c r="C164" s="78" t="s">
        <v>219</v>
      </c>
      <c r="D164" s="109">
        <v>0</v>
      </c>
      <c r="E164" s="109">
        <v>0</v>
      </c>
      <c r="F164" s="121">
        <v>6255</v>
      </c>
      <c r="G164" s="111">
        <v>0</v>
      </c>
      <c r="H164" s="121">
        <v>6255</v>
      </c>
      <c r="I164" s="111">
        <v>0</v>
      </c>
      <c r="J164" s="111">
        <v>0</v>
      </c>
      <c r="K164" s="111">
        <v>0</v>
      </c>
      <c r="L164" s="111">
        <v>0</v>
      </c>
    </row>
    <row r="165" spans="1:12" ht="14.1" customHeight="1">
      <c r="A165" s="71" t="s">
        <v>6</v>
      </c>
      <c r="B165" s="96">
        <v>61</v>
      </c>
      <c r="C165" s="78" t="s">
        <v>221</v>
      </c>
      <c r="D165" s="110">
        <f t="shared" ref="D165:I165" si="30">D164</f>
        <v>0</v>
      </c>
      <c r="E165" s="110">
        <f t="shared" si="30"/>
        <v>0</v>
      </c>
      <c r="F165" s="45">
        <f t="shared" si="30"/>
        <v>6255</v>
      </c>
      <c r="G165" s="110">
        <f t="shared" si="30"/>
        <v>0</v>
      </c>
      <c r="H165" s="45">
        <f t="shared" si="30"/>
        <v>6255</v>
      </c>
      <c r="I165" s="110">
        <f t="shared" si="30"/>
        <v>0</v>
      </c>
      <c r="J165" s="110">
        <f t="shared" ref="J165" si="31">J164</f>
        <v>0</v>
      </c>
      <c r="K165" s="110">
        <f t="shared" ref="K165" si="32">K164</f>
        <v>0</v>
      </c>
      <c r="L165" s="110">
        <v>0</v>
      </c>
    </row>
    <row r="166" spans="1:12">
      <c r="A166" s="71"/>
      <c r="B166" s="96"/>
      <c r="C166" s="78"/>
      <c r="D166" s="112"/>
      <c r="E166" s="112"/>
      <c r="F166" s="112"/>
      <c r="G166" s="112"/>
      <c r="H166" s="112"/>
      <c r="I166" s="112"/>
      <c r="J166" s="112"/>
      <c r="K166" s="112"/>
      <c r="L166" s="112"/>
    </row>
    <row r="167" spans="1:12" ht="14.1" customHeight="1">
      <c r="A167" s="71"/>
      <c r="B167" s="96">
        <v>62</v>
      </c>
      <c r="C167" s="78" t="s">
        <v>223</v>
      </c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4.1" customHeight="1">
      <c r="A168" s="71"/>
      <c r="B168" s="96" t="s">
        <v>324</v>
      </c>
      <c r="C168" s="78" t="s">
        <v>226</v>
      </c>
      <c r="D168" s="112">
        <v>0</v>
      </c>
      <c r="E168" s="112">
        <v>0</v>
      </c>
      <c r="F168" s="79">
        <v>2499</v>
      </c>
      <c r="G168" s="114">
        <v>0</v>
      </c>
      <c r="H168" s="79">
        <v>2499</v>
      </c>
      <c r="I168" s="114">
        <v>0</v>
      </c>
      <c r="J168" s="114">
        <v>0</v>
      </c>
      <c r="K168" s="114">
        <v>0</v>
      </c>
      <c r="L168" s="114">
        <v>0</v>
      </c>
    </row>
    <row r="169" spans="1:12" ht="14.1" customHeight="1">
      <c r="A169" s="71"/>
      <c r="B169" s="96" t="s">
        <v>325</v>
      </c>
      <c r="C169" s="78" t="s">
        <v>326</v>
      </c>
      <c r="D169" s="109">
        <v>0</v>
      </c>
      <c r="E169" s="109">
        <v>0</v>
      </c>
      <c r="F169" s="121">
        <v>1</v>
      </c>
      <c r="G169" s="111">
        <v>0</v>
      </c>
      <c r="H169" s="121">
        <v>1</v>
      </c>
      <c r="I169" s="111">
        <v>0</v>
      </c>
      <c r="J169" s="111">
        <v>0</v>
      </c>
      <c r="K169" s="111">
        <v>0</v>
      </c>
      <c r="L169" s="111">
        <v>0</v>
      </c>
    </row>
    <row r="170" spans="1:12" ht="14.1" customHeight="1">
      <c r="A170" s="71" t="s">
        <v>6</v>
      </c>
      <c r="B170" s="96">
        <v>62</v>
      </c>
      <c r="C170" s="78" t="s">
        <v>223</v>
      </c>
      <c r="D170" s="110">
        <f t="shared" ref="D170:L170" si="33">SUM(D168:D169)</f>
        <v>0</v>
      </c>
      <c r="E170" s="110">
        <f t="shared" si="33"/>
        <v>0</v>
      </c>
      <c r="F170" s="45">
        <f t="shared" si="33"/>
        <v>2500</v>
      </c>
      <c r="G170" s="110">
        <f t="shared" si="33"/>
        <v>0</v>
      </c>
      <c r="H170" s="45">
        <f t="shared" si="33"/>
        <v>2500</v>
      </c>
      <c r="I170" s="110">
        <f t="shared" si="33"/>
        <v>0</v>
      </c>
      <c r="J170" s="110">
        <f t="shared" si="33"/>
        <v>0</v>
      </c>
      <c r="K170" s="110">
        <f t="shared" si="33"/>
        <v>0</v>
      </c>
      <c r="L170" s="110">
        <v>0</v>
      </c>
    </row>
    <row r="171" spans="1:12" ht="11.1" customHeight="1">
      <c r="A171" s="71"/>
      <c r="B171" s="96"/>
      <c r="C171" s="78"/>
      <c r="D171" s="112"/>
      <c r="E171" s="112"/>
      <c r="F171" s="112"/>
      <c r="G171" s="112"/>
      <c r="H171" s="112"/>
      <c r="I171" s="112"/>
      <c r="J171" s="112"/>
      <c r="K171" s="112"/>
      <c r="L171" s="112"/>
    </row>
    <row r="172" spans="1:12" ht="14.1" customHeight="1">
      <c r="A172" s="71"/>
      <c r="B172" s="96">
        <v>63</v>
      </c>
      <c r="C172" s="78" t="s">
        <v>233</v>
      </c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4.1" customHeight="1">
      <c r="A173" s="71"/>
      <c r="B173" s="96" t="s">
        <v>235</v>
      </c>
      <c r="C173" s="78" t="s">
        <v>234</v>
      </c>
      <c r="D173" s="109">
        <v>0</v>
      </c>
      <c r="E173" s="109">
        <v>0</v>
      </c>
      <c r="F173" s="121">
        <v>3700</v>
      </c>
      <c r="G173" s="111">
        <v>0</v>
      </c>
      <c r="H173" s="121">
        <v>3700</v>
      </c>
      <c r="I173" s="111">
        <v>0</v>
      </c>
      <c r="J173" s="121">
        <v>2036</v>
      </c>
      <c r="K173" s="111">
        <v>0</v>
      </c>
      <c r="L173" s="121">
        <v>2036</v>
      </c>
    </row>
    <row r="174" spans="1:12" ht="14.1" customHeight="1">
      <c r="A174" s="71" t="s">
        <v>6</v>
      </c>
      <c r="B174" s="96">
        <v>63</v>
      </c>
      <c r="C174" s="78" t="s">
        <v>233</v>
      </c>
      <c r="D174" s="110">
        <f t="shared" ref="D174:I174" si="34">D173</f>
        <v>0</v>
      </c>
      <c r="E174" s="110">
        <f t="shared" si="34"/>
        <v>0</v>
      </c>
      <c r="F174" s="45">
        <f t="shared" si="34"/>
        <v>3700</v>
      </c>
      <c r="G174" s="110">
        <f t="shared" si="34"/>
        <v>0</v>
      </c>
      <c r="H174" s="45">
        <f t="shared" si="34"/>
        <v>3700</v>
      </c>
      <c r="I174" s="110">
        <f t="shared" si="34"/>
        <v>0</v>
      </c>
      <c r="J174" s="45">
        <f t="shared" ref="J174" si="35">J173</f>
        <v>2036</v>
      </c>
      <c r="K174" s="110">
        <f t="shared" ref="K174" si="36">K173</f>
        <v>0</v>
      </c>
      <c r="L174" s="45">
        <v>2036</v>
      </c>
    </row>
    <row r="175" spans="1:12">
      <c r="A175" s="71"/>
      <c r="B175" s="96"/>
      <c r="C175" s="78"/>
      <c r="D175" s="112"/>
      <c r="E175" s="112"/>
      <c r="F175" s="112"/>
      <c r="G175" s="112"/>
      <c r="H175" s="112"/>
      <c r="I175" s="112"/>
      <c r="J175" s="112"/>
      <c r="K175" s="112"/>
      <c r="L175" s="112"/>
    </row>
    <row r="176" spans="1:12" ht="14.1" customHeight="1">
      <c r="A176" s="71"/>
      <c r="B176" s="96">
        <v>64</v>
      </c>
      <c r="C176" s="78" t="s">
        <v>236</v>
      </c>
      <c r="D176" s="3"/>
      <c r="E176" s="3"/>
      <c r="F176" s="3"/>
      <c r="G176" s="3"/>
      <c r="H176" s="3"/>
      <c r="I176" s="3"/>
      <c r="J176" s="3"/>
      <c r="K176" s="147"/>
      <c r="L176" s="3"/>
    </row>
    <row r="177" spans="1:12" ht="14.1" customHeight="1">
      <c r="A177" s="71"/>
      <c r="B177" s="96" t="s">
        <v>237</v>
      </c>
      <c r="C177" s="78" t="s">
        <v>377</v>
      </c>
      <c r="D177" s="109">
        <v>0</v>
      </c>
      <c r="E177" s="109">
        <v>0</v>
      </c>
      <c r="F177" s="121">
        <v>2500</v>
      </c>
      <c r="G177" s="111">
        <v>0</v>
      </c>
      <c r="H177" s="121">
        <v>2500</v>
      </c>
      <c r="I177" s="111">
        <v>0</v>
      </c>
      <c r="J177" s="121">
        <v>1000</v>
      </c>
      <c r="K177" s="111">
        <v>0</v>
      </c>
      <c r="L177" s="121">
        <v>1000</v>
      </c>
    </row>
    <row r="178" spans="1:12" ht="14.1" customHeight="1">
      <c r="A178" s="71" t="s">
        <v>6</v>
      </c>
      <c r="B178" s="96">
        <v>64</v>
      </c>
      <c r="C178" s="78" t="s">
        <v>236</v>
      </c>
      <c r="D178" s="110">
        <f t="shared" ref="D178:I178" si="37">D177</f>
        <v>0</v>
      </c>
      <c r="E178" s="110">
        <f t="shared" si="37"/>
        <v>0</v>
      </c>
      <c r="F178" s="45">
        <f t="shared" si="37"/>
        <v>2500</v>
      </c>
      <c r="G178" s="110">
        <f t="shared" si="37"/>
        <v>0</v>
      </c>
      <c r="H178" s="45">
        <f t="shared" si="37"/>
        <v>2500</v>
      </c>
      <c r="I178" s="110">
        <f t="shared" si="37"/>
        <v>0</v>
      </c>
      <c r="J178" s="45">
        <f t="shared" ref="J178" si="38">J177</f>
        <v>1000</v>
      </c>
      <c r="K178" s="110">
        <f t="shared" ref="K178" si="39">K177</f>
        <v>0</v>
      </c>
      <c r="L178" s="45">
        <v>1000</v>
      </c>
    </row>
    <row r="179" spans="1:12">
      <c r="A179" s="71"/>
      <c r="B179" s="96"/>
      <c r="C179" s="78"/>
      <c r="D179" s="112"/>
      <c r="E179" s="112"/>
      <c r="F179" s="112"/>
      <c r="G179" s="112"/>
      <c r="H179" s="112"/>
      <c r="I179" s="112"/>
      <c r="J179" s="53"/>
      <c r="K179" s="112"/>
      <c r="L179" s="53"/>
    </row>
    <row r="180" spans="1:12" ht="14.1" customHeight="1">
      <c r="A180" s="71"/>
      <c r="B180" s="96">
        <v>65</v>
      </c>
      <c r="C180" s="78" t="s">
        <v>240</v>
      </c>
      <c r="D180" s="3"/>
      <c r="E180" s="3"/>
      <c r="F180" s="3"/>
      <c r="G180" s="3"/>
      <c r="H180" s="3"/>
      <c r="I180" s="3"/>
      <c r="J180" s="3"/>
      <c r="K180" s="147"/>
      <c r="L180" s="3"/>
    </row>
    <row r="181" spans="1:12" ht="14.1" customHeight="1">
      <c r="A181" s="71"/>
      <c r="B181" s="96" t="s">
        <v>241</v>
      </c>
      <c r="C181" s="78" t="s">
        <v>377</v>
      </c>
      <c r="D181" s="109">
        <v>0</v>
      </c>
      <c r="E181" s="109">
        <v>0</v>
      </c>
      <c r="F181" s="121">
        <v>400</v>
      </c>
      <c r="G181" s="111">
        <v>0</v>
      </c>
      <c r="H181" s="121">
        <v>400</v>
      </c>
      <c r="I181" s="111">
        <v>0</v>
      </c>
      <c r="J181" s="121">
        <v>800</v>
      </c>
      <c r="K181" s="111">
        <v>0</v>
      </c>
      <c r="L181" s="121">
        <v>800</v>
      </c>
    </row>
    <row r="182" spans="1:12" ht="14.1" customHeight="1">
      <c r="A182" s="71" t="s">
        <v>6</v>
      </c>
      <c r="B182" s="96">
        <v>65</v>
      </c>
      <c r="C182" s="78" t="s">
        <v>240</v>
      </c>
      <c r="D182" s="110">
        <f t="shared" ref="D182:I182" si="40">D181</f>
        <v>0</v>
      </c>
      <c r="E182" s="110">
        <f t="shared" si="40"/>
        <v>0</v>
      </c>
      <c r="F182" s="45">
        <f t="shared" si="40"/>
        <v>400</v>
      </c>
      <c r="G182" s="110">
        <f t="shared" si="40"/>
        <v>0</v>
      </c>
      <c r="H182" s="45">
        <f t="shared" si="40"/>
        <v>400</v>
      </c>
      <c r="I182" s="110">
        <f t="shared" si="40"/>
        <v>0</v>
      </c>
      <c r="J182" s="45">
        <f t="shared" ref="J182" si="41">J181</f>
        <v>800</v>
      </c>
      <c r="K182" s="110">
        <f t="shared" ref="K182" si="42">K181</f>
        <v>0</v>
      </c>
      <c r="L182" s="45">
        <v>800</v>
      </c>
    </row>
    <row r="183" spans="1:12">
      <c r="A183" s="71"/>
      <c r="B183" s="96"/>
      <c r="C183" s="78"/>
      <c r="D183" s="112"/>
      <c r="E183" s="112"/>
      <c r="F183" s="112"/>
      <c r="G183" s="112"/>
      <c r="H183" s="112"/>
      <c r="I183" s="112"/>
      <c r="J183" s="112"/>
      <c r="K183" s="112"/>
      <c r="L183" s="112"/>
    </row>
    <row r="184" spans="1:12">
      <c r="A184" s="71"/>
      <c r="B184" s="96">
        <v>66</v>
      </c>
      <c r="C184" s="78" t="s">
        <v>269</v>
      </c>
      <c r="D184" s="3"/>
      <c r="E184" s="3"/>
      <c r="F184" s="3"/>
      <c r="G184" s="3"/>
      <c r="H184" s="3"/>
      <c r="I184" s="3"/>
      <c r="J184" s="3"/>
      <c r="K184" s="3"/>
      <c r="L184" s="3"/>
    </row>
    <row r="185" spans="1:12">
      <c r="A185" s="71"/>
      <c r="B185" s="96" t="s">
        <v>270</v>
      </c>
      <c r="C185" s="78" t="s">
        <v>271</v>
      </c>
      <c r="D185" s="112">
        <v>0</v>
      </c>
      <c r="E185" s="112">
        <v>0</v>
      </c>
      <c r="F185" s="79">
        <v>2500</v>
      </c>
      <c r="G185" s="114">
        <v>0</v>
      </c>
      <c r="H185" s="79">
        <v>2500</v>
      </c>
      <c r="I185" s="114">
        <v>0</v>
      </c>
      <c r="J185" s="114">
        <v>0</v>
      </c>
      <c r="K185" s="114">
        <v>0</v>
      </c>
      <c r="L185" s="114">
        <v>0</v>
      </c>
    </row>
    <row r="186" spans="1:12">
      <c r="A186" s="129" t="s">
        <v>6</v>
      </c>
      <c r="B186" s="130">
        <v>66</v>
      </c>
      <c r="C186" s="131" t="s">
        <v>269</v>
      </c>
      <c r="D186" s="110">
        <f t="shared" ref="D186:I186" si="43">D185</f>
        <v>0</v>
      </c>
      <c r="E186" s="110">
        <f t="shared" si="43"/>
        <v>0</v>
      </c>
      <c r="F186" s="45">
        <f t="shared" si="43"/>
        <v>2500</v>
      </c>
      <c r="G186" s="110">
        <f t="shared" si="43"/>
        <v>0</v>
      </c>
      <c r="H186" s="45">
        <f t="shared" si="43"/>
        <v>2500</v>
      </c>
      <c r="I186" s="110">
        <f t="shared" si="43"/>
        <v>0</v>
      </c>
      <c r="J186" s="110">
        <f t="shared" ref="J186" si="44">J185</f>
        <v>0</v>
      </c>
      <c r="K186" s="110">
        <f t="shared" ref="K186" si="45">K185</f>
        <v>0</v>
      </c>
      <c r="L186" s="110">
        <v>0</v>
      </c>
    </row>
    <row r="187" spans="1:12" hidden="1">
      <c r="A187" s="71"/>
      <c r="B187" s="96"/>
      <c r="C187" s="78"/>
      <c r="D187" s="112"/>
      <c r="E187" s="112"/>
      <c r="F187" s="112"/>
      <c r="G187" s="112"/>
      <c r="H187" s="112"/>
      <c r="I187" s="112"/>
      <c r="J187" s="112"/>
      <c r="K187" s="112"/>
      <c r="L187" s="112"/>
    </row>
    <row r="188" spans="1:12">
      <c r="A188" s="71"/>
      <c r="B188" s="96">
        <v>67</v>
      </c>
      <c r="C188" s="78" t="s">
        <v>292</v>
      </c>
      <c r="D188" s="3"/>
      <c r="E188" s="3"/>
      <c r="F188" s="3"/>
      <c r="G188" s="3"/>
      <c r="H188" s="3"/>
      <c r="I188" s="3"/>
      <c r="J188" s="3"/>
      <c r="K188" s="3"/>
      <c r="L188" s="3"/>
    </row>
    <row r="189" spans="1:12">
      <c r="A189" s="71"/>
      <c r="B189" s="96" t="s">
        <v>293</v>
      </c>
      <c r="C189" s="78" t="s">
        <v>294</v>
      </c>
      <c r="D189" s="109">
        <v>0</v>
      </c>
      <c r="E189" s="109">
        <v>0</v>
      </c>
      <c r="F189" s="121">
        <v>2000</v>
      </c>
      <c r="G189" s="111">
        <v>0</v>
      </c>
      <c r="H189" s="121">
        <v>2000</v>
      </c>
      <c r="I189" s="111">
        <v>0</v>
      </c>
      <c r="J189" s="111">
        <v>0</v>
      </c>
      <c r="K189" s="111">
        <v>0</v>
      </c>
      <c r="L189" s="111">
        <v>0</v>
      </c>
    </row>
    <row r="190" spans="1:12">
      <c r="A190" s="71" t="s">
        <v>6</v>
      </c>
      <c r="B190" s="96">
        <v>67</v>
      </c>
      <c r="C190" s="78" t="s">
        <v>276</v>
      </c>
      <c r="D190" s="110">
        <f t="shared" ref="D190:I190" si="46">D189</f>
        <v>0</v>
      </c>
      <c r="E190" s="110">
        <f t="shared" si="46"/>
        <v>0</v>
      </c>
      <c r="F190" s="45">
        <f t="shared" si="46"/>
        <v>2000</v>
      </c>
      <c r="G190" s="110">
        <f t="shared" si="46"/>
        <v>0</v>
      </c>
      <c r="H190" s="45">
        <f t="shared" si="46"/>
        <v>2000</v>
      </c>
      <c r="I190" s="110">
        <f t="shared" si="46"/>
        <v>0</v>
      </c>
      <c r="J190" s="110">
        <f t="shared" ref="J190" si="47">J189</f>
        <v>0</v>
      </c>
      <c r="K190" s="110">
        <f t="shared" ref="K190" si="48">K189</f>
        <v>0</v>
      </c>
      <c r="L190" s="110">
        <v>0</v>
      </c>
    </row>
    <row r="191" spans="1:12">
      <c r="A191" s="71"/>
      <c r="B191" s="96"/>
      <c r="C191" s="78"/>
      <c r="D191" s="112"/>
      <c r="E191" s="112"/>
      <c r="F191" s="112"/>
      <c r="G191" s="112"/>
      <c r="H191" s="112"/>
      <c r="I191" s="112"/>
      <c r="J191" s="112"/>
      <c r="K191" s="112"/>
      <c r="L191" s="112"/>
    </row>
    <row r="192" spans="1:12">
      <c r="A192" s="71"/>
      <c r="B192" s="96">
        <v>68</v>
      </c>
      <c r="C192" s="78" t="s">
        <v>295</v>
      </c>
      <c r="D192" s="3"/>
      <c r="E192" s="3"/>
      <c r="F192" s="3"/>
      <c r="G192" s="3"/>
      <c r="H192" s="3"/>
      <c r="I192" s="3"/>
      <c r="J192" s="3"/>
      <c r="K192" s="3"/>
      <c r="L192" s="3"/>
    </row>
    <row r="193" spans="1:12">
      <c r="A193" s="71"/>
      <c r="B193" s="96" t="s">
        <v>296</v>
      </c>
      <c r="C193" s="78" t="s">
        <v>283</v>
      </c>
      <c r="D193" s="109">
        <v>0</v>
      </c>
      <c r="E193" s="109">
        <v>0</v>
      </c>
      <c r="F193" s="121">
        <v>100000</v>
      </c>
      <c r="G193" s="111">
        <v>0</v>
      </c>
      <c r="H193" s="121">
        <f>100000+20000</f>
        <v>120000</v>
      </c>
      <c r="I193" s="111">
        <v>0</v>
      </c>
      <c r="J193" s="121">
        <v>20000</v>
      </c>
      <c r="K193" s="121">
        <v>0</v>
      </c>
      <c r="L193" s="121">
        <v>20000</v>
      </c>
    </row>
    <row r="194" spans="1:12">
      <c r="A194" s="71" t="s">
        <v>6</v>
      </c>
      <c r="B194" s="96">
        <v>68</v>
      </c>
      <c r="C194" s="78" t="s">
        <v>295</v>
      </c>
      <c r="D194" s="110">
        <f t="shared" ref="D194:I194" si="49">D193</f>
        <v>0</v>
      </c>
      <c r="E194" s="110">
        <f t="shared" si="49"/>
        <v>0</v>
      </c>
      <c r="F194" s="45">
        <f t="shared" si="49"/>
        <v>100000</v>
      </c>
      <c r="G194" s="110">
        <f t="shared" si="49"/>
        <v>0</v>
      </c>
      <c r="H194" s="45">
        <f t="shared" si="49"/>
        <v>120000</v>
      </c>
      <c r="I194" s="110">
        <f t="shared" si="49"/>
        <v>0</v>
      </c>
      <c r="J194" s="45">
        <f t="shared" ref="J194" si="50">J193</f>
        <v>20000</v>
      </c>
      <c r="K194" s="45">
        <f t="shared" ref="K194" si="51">K193</f>
        <v>0</v>
      </c>
      <c r="L194" s="45">
        <v>20000</v>
      </c>
    </row>
    <row r="195" spans="1:12">
      <c r="A195" s="71"/>
      <c r="B195" s="96"/>
      <c r="C195" s="78"/>
      <c r="D195" s="112"/>
      <c r="E195" s="112"/>
      <c r="F195" s="112"/>
      <c r="G195" s="112"/>
      <c r="H195" s="112"/>
      <c r="I195" s="112"/>
      <c r="J195" s="112"/>
      <c r="K195" s="112"/>
      <c r="L195" s="112"/>
    </row>
    <row r="196" spans="1:12">
      <c r="A196" s="71"/>
      <c r="B196" s="96">
        <v>69</v>
      </c>
      <c r="C196" s="78" t="s">
        <v>297</v>
      </c>
      <c r="D196" s="3"/>
      <c r="E196" s="3"/>
      <c r="F196" s="3"/>
      <c r="G196" s="3"/>
      <c r="H196" s="3"/>
      <c r="I196" s="3"/>
      <c r="J196" s="3"/>
      <c r="K196" s="3"/>
      <c r="L196" s="3"/>
    </row>
    <row r="197" spans="1:12">
      <c r="A197" s="71"/>
      <c r="B197" s="96" t="s">
        <v>298</v>
      </c>
      <c r="C197" s="78" t="s">
        <v>283</v>
      </c>
      <c r="D197" s="109">
        <v>0</v>
      </c>
      <c r="E197" s="109">
        <v>0</v>
      </c>
      <c r="F197" s="121">
        <v>100000</v>
      </c>
      <c r="G197" s="111">
        <v>0</v>
      </c>
      <c r="H197" s="121">
        <f>100000+20000</f>
        <v>120000</v>
      </c>
      <c r="I197" s="111">
        <v>0</v>
      </c>
      <c r="J197" s="121">
        <v>20000</v>
      </c>
      <c r="K197" s="121">
        <v>0</v>
      </c>
      <c r="L197" s="121">
        <v>20000</v>
      </c>
    </row>
    <row r="198" spans="1:12">
      <c r="A198" s="71" t="s">
        <v>6</v>
      </c>
      <c r="B198" s="96">
        <v>69</v>
      </c>
      <c r="C198" s="78" t="s">
        <v>297</v>
      </c>
      <c r="D198" s="110">
        <f t="shared" ref="D198:I198" si="52">D197</f>
        <v>0</v>
      </c>
      <c r="E198" s="110">
        <f t="shared" si="52"/>
        <v>0</v>
      </c>
      <c r="F198" s="45">
        <f t="shared" si="52"/>
        <v>100000</v>
      </c>
      <c r="G198" s="110">
        <f t="shared" si="52"/>
        <v>0</v>
      </c>
      <c r="H198" s="45">
        <f t="shared" si="52"/>
        <v>120000</v>
      </c>
      <c r="I198" s="110">
        <f t="shared" si="52"/>
        <v>0</v>
      </c>
      <c r="J198" s="45">
        <f t="shared" ref="J198" si="53">J197</f>
        <v>20000</v>
      </c>
      <c r="K198" s="45">
        <f t="shared" ref="K198" si="54">K197</f>
        <v>0</v>
      </c>
      <c r="L198" s="45">
        <v>20000</v>
      </c>
    </row>
    <row r="199" spans="1:12">
      <c r="A199" s="71"/>
      <c r="B199" s="96"/>
      <c r="C199" s="78"/>
      <c r="D199" s="122"/>
      <c r="E199" s="122"/>
      <c r="F199" s="122"/>
      <c r="G199" s="122"/>
      <c r="H199" s="122"/>
      <c r="I199" s="122"/>
      <c r="J199" s="122"/>
      <c r="K199" s="122"/>
      <c r="L199" s="122"/>
    </row>
    <row r="200" spans="1:12">
      <c r="A200" s="71"/>
      <c r="B200" s="96">
        <v>70</v>
      </c>
      <c r="C200" s="78" t="s">
        <v>338</v>
      </c>
      <c r="D200" s="3"/>
      <c r="E200" s="3"/>
      <c r="F200" s="3"/>
      <c r="G200" s="3"/>
      <c r="H200" s="3"/>
      <c r="I200" s="3"/>
      <c r="J200" s="3"/>
      <c r="K200" s="3"/>
      <c r="L200" s="3"/>
    </row>
    <row r="201" spans="1:12">
      <c r="A201" s="71"/>
      <c r="B201" s="96" t="s">
        <v>328</v>
      </c>
      <c r="C201" s="78" t="s">
        <v>219</v>
      </c>
      <c r="D201" s="111">
        <v>0</v>
      </c>
      <c r="E201" s="111">
        <v>0</v>
      </c>
      <c r="F201" s="121">
        <v>1</v>
      </c>
      <c r="G201" s="111">
        <v>0</v>
      </c>
      <c r="H201" s="121">
        <v>1</v>
      </c>
      <c r="I201" s="111">
        <v>0</v>
      </c>
      <c r="J201" s="111">
        <v>0</v>
      </c>
      <c r="K201" s="111">
        <v>0</v>
      </c>
      <c r="L201" s="111">
        <v>0</v>
      </c>
    </row>
    <row r="202" spans="1:12">
      <c r="A202" s="71"/>
      <c r="B202" s="96" t="s">
        <v>327</v>
      </c>
      <c r="C202" s="78" t="s">
        <v>283</v>
      </c>
      <c r="D202" s="109">
        <v>0</v>
      </c>
      <c r="E202" s="109">
        <v>0</v>
      </c>
      <c r="F202" s="121">
        <v>1</v>
      </c>
      <c r="G202" s="111">
        <v>0</v>
      </c>
      <c r="H202" s="121">
        <v>1</v>
      </c>
      <c r="I202" s="111">
        <v>0</v>
      </c>
      <c r="J202" s="121">
        <v>1728</v>
      </c>
      <c r="K202" s="111">
        <v>0</v>
      </c>
      <c r="L202" s="121">
        <v>1728</v>
      </c>
    </row>
    <row r="203" spans="1:12">
      <c r="A203" s="71"/>
      <c r="B203" s="96" t="s">
        <v>329</v>
      </c>
      <c r="C203" s="78" t="s">
        <v>326</v>
      </c>
      <c r="D203" s="109">
        <v>0</v>
      </c>
      <c r="E203" s="109">
        <v>0</v>
      </c>
      <c r="F203" s="121">
        <v>1398</v>
      </c>
      <c r="G203" s="111">
        <v>0</v>
      </c>
      <c r="H203" s="121">
        <v>1398</v>
      </c>
      <c r="I203" s="111">
        <v>0</v>
      </c>
      <c r="J203" s="121">
        <f>500+175</f>
        <v>675</v>
      </c>
      <c r="K203" s="111">
        <v>0</v>
      </c>
      <c r="L203" s="121">
        <v>675</v>
      </c>
    </row>
    <row r="204" spans="1:12">
      <c r="A204" s="71" t="s">
        <v>6</v>
      </c>
      <c r="B204" s="96">
        <v>70</v>
      </c>
      <c r="C204" s="78" t="s">
        <v>338</v>
      </c>
      <c r="D204" s="110">
        <f t="shared" ref="D204:I204" si="55">SUM(D201:D203)</f>
        <v>0</v>
      </c>
      <c r="E204" s="110">
        <f t="shared" si="55"/>
        <v>0</v>
      </c>
      <c r="F204" s="45">
        <f t="shared" si="55"/>
        <v>1400</v>
      </c>
      <c r="G204" s="110">
        <f t="shared" si="55"/>
        <v>0</v>
      </c>
      <c r="H204" s="45">
        <f t="shared" si="55"/>
        <v>1400</v>
      </c>
      <c r="I204" s="110">
        <f t="shared" si="55"/>
        <v>0</v>
      </c>
      <c r="J204" s="45">
        <f>SUM(J201:J203)</f>
        <v>2403</v>
      </c>
      <c r="K204" s="110">
        <f t="shared" ref="K204:L204" si="56">SUM(K201:K203)</f>
        <v>0</v>
      </c>
      <c r="L204" s="45">
        <v>2403</v>
      </c>
    </row>
    <row r="205" spans="1:12">
      <c r="A205" s="71"/>
      <c r="B205" s="96"/>
      <c r="C205" s="78"/>
      <c r="D205" s="122"/>
      <c r="E205" s="122"/>
      <c r="F205" s="122"/>
      <c r="G205" s="122"/>
      <c r="H205" s="122"/>
      <c r="I205" s="122"/>
      <c r="J205" s="137"/>
      <c r="K205" s="122"/>
      <c r="L205" s="137"/>
    </row>
    <row r="206" spans="1:12">
      <c r="A206" s="71"/>
      <c r="B206" s="96">
        <v>71</v>
      </c>
      <c r="C206" s="78" t="s">
        <v>346</v>
      </c>
      <c r="D206" s="112"/>
      <c r="E206" s="112"/>
      <c r="F206" s="112"/>
      <c r="G206" s="112"/>
      <c r="H206" s="112"/>
      <c r="I206" s="112"/>
      <c r="J206" s="53"/>
      <c r="K206" s="112"/>
      <c r="L206" s="53"/>
    </row>
    <row r="207" spans="1:12">
      <c r="A207" s="71"/>
      <c r="B207" s="96" t="s">
        <v>347</v>
      </c>
      <c r="C207" s="78" t="s">
        <v>348</v>
      </c>
      <c r="D207" s="112">
        <v>0</v>
      </c>
      <c r="E207" s="112">
        <v>0</v>
      </c>
      <c r="F207" s="112">
        <v>0</v>
      </c>
      <c r="G207" s="112">
        <v>0</v>
      </c>
      <c r="H207" s="53">
        <v>3200</v>
      </c>
      <c r="I207" s="112">
        <v>0</v>
      </c>
      <c r="J207" s="112">
        <v>0</v>
      </c>
      <c r="K207" s="112">
        <v>0</v>
      </c>
      <c r="L207" s="111">
        <v>0</v>
      </c>
    </row>
    <row r="208" spans="1:12">
      <c r="A208" s="71" t="s">
        <v>6</v>
      </c>
      <c r="B208" s="96">
        <v>71</v>
      </c>
      <c r="C208" s="78" t="s">
        <v>346</v>
      </c>
      <c r="D208" s="110">
        <f>D207</f>
        <v>0</v>
      </c>
      <c r="E208" s="110">
        <f t="shared" ref="E208:L208" si="57">E207</f>
        <v>0</v>
      </c>
      <c r="F208" s="110">
        <f t="shared" si="57"/>
        <v>0</v>
      </c>
      <c r="G208" s="110">
        <f t="shared" si="57"/>
        <v>0</v>
      </c>
      <c r="H208" s="45">
        <f t="shared" si="57"/>
        <v>3200</v>
      </c>
      <c r="I208" s="110">
        <f t="shared" si="57"/>
        <v>0</v>
      </c>
      <c r="J208" s="110">
        <f t="shared" si="57"/>
        <v>0</v>
      </c>
      <c r="K208" s="110">
        <f t="shared" si="57"/>
        <v>0</v>
      </c>
      <c r="L208" s="110">
        <v>0</v>
      </c>
    </row>
    <row r="209" spans="1:12">
      <c r="A209" s="71"/>
      <c r="B209" s="96"/>
      <c r="C209" s="78"/>
      <c r="D209" s="122"/>
      <c r="E209" s="122"/>
      <c r="F209" s="122"/>
      <c r="G209" s="122"/>
      <c r="H209" s="122"/>
      <c r="I209" s="122"/>
      <c r="J209" s="137"/>
      <c r="K209" s="122"/>
      <c r="L209" s="137"/>
    </row>
    <row r="210" spans="1:12">
      <c r="A210" s="71"/>
      <c r="B210" s="96">
        <v>72</v>
      </c>
      <c r="C210" s="78" t="s">
        <v>380</v>
      </c>
      <c r="D210" s="112"/>
      <c r="E210" s="112"/>
      <c r="F210" s="112"/>
      <c r="G210" s="112"/>
      <c r="H210" s="112"/>
      <c r="I210" s="112"/>
      <c r="J210" s="53"/>
      <c r="K210" s="112"/>
      <c r="L210" s="53"/>
    </row>
    <row r="211" spans="1:12">
      <c r="A211" s="71"/>
      <c r="B211" s="96" t="s">
        <v>408</v>
      </c>
      <c r="C211" s="78" t="s">
        <v>271</v>
      </c>
      <c r="D211" s="112">
        <v>0</v>
      </c>
      <c r="E211" s="112">
        <v>0</v>
      </c>
      <c r="F211" s="114">
        <v>0</v>
      </c>
      <c r="G211" s="114">
        <v>0</v>
      </c>
      <c r="H211" s="114">
        <v>0</v>
      </c>
      <c r="I211" s="114">
        <v>0</v>
      </c>
      <c r="J211" s="79">
        <v>1000</v>
      </c>
      <c r="K211" s="114">
        <v>0</v>
      </c>
      <c r="L211" s="79">
        <v>1000</v>
      </c>
    </row>
    <row r="212" spans="1:12" ht="25.5">
      <c r="A212" s="71"/>
      <c r="B212" s="96" t="s">
        <v>379</v>
      </c>
      <c r="C212" s="78" t="s">
        <v>400</v>
      </c>
      <c r="D212" s="112">
        <v>0</v>
      </c>
      <c r="E212" s="112">
        <v>0</v>
      </c>
      <c r="F212" s="112">
        <v>0</v>
      </c>
      <c r="G212" s="112">
        <v>0</v>
      </c>
      <c r="H212" s="112">
        <v>0</v>
      </c>
      <c r="I212" s="112">
        <v>0</v>
      </c>
      <c r="J212" s="53">
        <f>180+700</f>
        <v>880</v>
      </c>
      <c r="K212" s="112">
        <v>0</v>
      </c>
      <c r="L212" s="121">
        <v>880</v>
      </c>
    </row>
    <row r="213" spans="1:12">
      <c r="A213" s="71" t="s">
        <v>6</v>
      </c>
      <c r="B213" s="96">
        <v>72</v>
      </c>
      <c r="C213" s="78" t="s">
        <v>380</v>
      </c>
      <c r="D213" s="110">
        <f>SUM(D211:D212)</f>
        <v>0</v>
      </c>
      <c r="E213" s="110">
        <f t="shared" ref="E213:L213" si="58">SUM(E211:E212)</f>
        <v>0</v>
      </c>
      <c r="F213" s="110">
        <f t="shared" si="58"/>
        <v>0</v>
      </c>
      <c r="G213" s="110">
        <f t="shared" si="58"/>
        <v>0</v>
      </c>
      <c r="H213" s="110">
        <f t="shared" si="58"/>
        <v>0</v>
      </c>
      <c r="I213" s="110">
        <f t="shared" si="58"/>
        <v>0</v>
      </c>
      <c r="J213" s="45">
        <f t="shared" si="58"/>
        <v>1880</v>
      </c>
      <c r="K213" s="110">
        <f t="shared" si="58"/>
        <v>0</v>
      </c>
      <c r="L213" s="45">
        <v>1880</v>
      </c>
    </row>
    <row r="214" spans="1:12">
      <c r="A214" s="71"/>
      <c r="B214" s="96"/>
      <c r="C214" s="78"/>
      <c r="D214" s="122"/>
      <c r="E214" s="122"/>
      <c r="F214" s="122"/>
      <c r="G214" s="122"/>
      <c r="H214" s="122"/>
      <c r="I214" s="122"/>
      <c r="J214" s="137"/>
      <c r="K214" s="122"/>
      <c r="L214" s="137"/>
    </row>
    <row r="215" spans="1:12">
      <c r="A215" s="71"/>
      <c r="B215" s="96">
        <v>73</v>
      </c>
      <c r="C215" s="78" t="s">
        <v>387</v>
      </c>
      <c r="D215" s="112"/>
      <c r="E215" s="112"/>
      <c r="F215" s="112"/>
      <c r="G215" s="112"/>
      <c r="H215" s="112"/>
      <c r="I215" s="112"/>
      <c r="J215" s="53"/>
      <c r="K215" s="112"/>
      <c r="L215" s="53"/>
    </row>
    <row r="216" spans="1:12">
      <c r="A216" s="71"/>
      <c r="B216" s="96" t="s">
        <v>388</v>
      </c>
      <c r="C216" s="78" t="s">
        <v>283</v>
      </c>
      <c r="D216" s="112">
        <v>0</v>
      </c>
      <c r="E216" s="112">
        <v>0</v>
      </c>
      <c r="F216" s="112">
        <v>0</v>
      </c>
      <c r="G216" s="112">
        <v>0</v>
      </c>
      <c r="H216" s="112">
        <v>0</v>
      </c>
      <c r="I216" s="112">
        <v>0</v>
      </c>
      <c r="J216" s="53">
        <f>3500+5000</f>
        <v>8500</v>
      </c>
      <c r="K216" s="112">
        <v>0</v>
      </c>
      <c r="L216" s="121">
        <v>8500</v>
      </c>
    </row>
    <row r="217" spans="1:12">
      <c r="A217" s="71" t="s">
        <v>6</v>
      </c>
      <c r="B217" s="96">
        <v>73</v>
      </c>
      <c r="C217" s="78" t="s">
        <v>387</v>
      </c>
      <c r="D217" s="110">
        <f>D216</f>
        <v>0</v>
      </c>
      <c r="E217" s="110">
        <f t="shared" ref="E217:L217" si="59">E216</f>
        <v>0</v>
      </c>
      <c r="F217" s="110">
        <f t="shared" si="59"/>
        <v>0</v>
      </c>
      <c r="G217" s="110">
        <f t="shared" si="59"/>
        <v>0</v>
      </c>
      <c r="H217" s="110">
        <f t="shared" si="59"/>
        <v>0</v>
      </c>
      <c r="I217" s="110">
        <f t="shared" si="59"/>
        <v>0</v>
      </c>
      <c r="J217" s="45">
        <f t="shared" si="59"/>
        <v>8500</v>
      </c>
      <c r="K217" s="110">
        <f t="shared" si="59"/>
        <v>0</v>
      </c>
      <c r="L217" s="45">
        <v>8500</v>
      </c>
    </row>
    <row r="218" spans="1:12">
      <c r="A218" s="71" t="s">
        <v>6</v>
      </c>
      <c r="B218" s="75">
        <v>44</v>
      </c>
      <c r="C218" s="73" t="s">
        <v>10</v>
      </c>
      <c r="D218" s="110">
        <f>D161+D165+D170+D174+D178+D182+D186+D190+D194+D198+D204+D208+D213+D217</f>
        <v>0</v>
      </c>
      <c r="E218" s="110">
        <f t="shared" ref="E218:L218" si="60">E161+E165+E170+E174+E178+E182+E186+E190+E194+E198+E204+E208+E213+E217</f>
        <v>0</v>
      </c>
      <c r="F218" s="45">
        <f t="shared" si="60"/>
        <v>223255</v>
      </c>
      <c r="G218" s="110">
        <f t="shared" si="60"/>
        <v>0</v>
      </c>
      <c r="H218" s="45">
        <f t="shared" si="60"/>
        <v>266455</v>
      </c>
      <c r="I218" s="110">
        <f t="shared" si="60"/>
        <v>0</v>
      </c>
      <c r="J218" s="45">
        <f t="shared" si="60"/>
        <v>56619</v>
      </c>
      <c r="K218" s="110">
        <f t="shared" si="60"/>
        <v>0</v>
      </c>
      <c r="L218" s="45">
        <v>56619</v>
      </c>
    </row>
    <row r="219" spans="1:12">
      <c r="A219" s="71"/>
      <c r="B219" s="75"/>
      <c r="C219" s="73"/>
      <c r="D219" s="112"/>
      <c r="E219" s="112"/>
      <c r="F219" s="112"/>
      <c r="G219" s="112"/>
      <c r="H219" s="112"/>
      <c r="I219" s="112"/>
      <c r="J219" s="112"/>
      <c r="K219" s="112"/>
      <c r="L219" s="112"/>
    </row>
    <row r="220" spans="1:12">
      <c r="A220" s="71"/>
      <c r="B220" s="75">
        <v>45</v>
      </c>
      <c r="C220" s="73" t="s">
        <v>95</v>
      </c>
      <c r="D220" s="76"/>
      <c r="E220" s="76"/>
      <c r="F220" s="77"/>
      <c r="G220" s="77"/>
      <c r="H220" s="77"/>
      <c r="I220" s="77"/>
      <c r="J220" s="77"/>
      <c r="K220" s="40"/>
      <c r="L220" s="77"/>
    </row>
    <row r="221" spans="1:12">
      <c r="A221" s="71"/>
      <c r="B221" s="96">
        <v>61</v>
      </c>
      <c r="C221" s="78" t="s">
        <v>246</v>
      </c>
      <c r="D221" s="3"/>
      <c r="E221" s="3"/>
      <c r="F221" s="3"/>
      <c r="G221" s="3"/>
      <c r="H221" s="3"/>
      <c r="I221" s="3"/>
      <c r="J221" s="3"/>
      <c r="K221" s="147"/>
      <c r="L221" s="3"/>
    </row>
    <row r="222" spans="1:12">
      <c r="A222" s="71"/>
      <c r="B222" s="96" t="s">
        <v>335</v>
      </c>
      <c r="C222" s="78" t="s">
        <v>226</v>
      </c>
      <c r="D222" s="109">
        <v>0</v>
      </c>
      <c r="E222" s="109">
        <v>0</v>
      </c>
      <c r="F222" s="121">
        <v>10000</v>
      </c>
      <c r="G222" s="111">
        <v>0</v>
      </c>
      <c r="H222" s="121">
        <v>10000</v>
      </c>
      <c r="I222" s="111">
        <v>0</v>
      </c>
      <c r="J222" s="121">
        <v>15000</v>
      </c>
      <c r="K222" s="111">
        <v>0</v>
      </c>
      <c r="L222" s="121">
        <v>15000</v>
      </c>
    </row>
    <row r="223" spans="1:12">
      <c r="A223" s="71" t="s">
        <v>6</v>
      </c>
      <c r="B223" s="96">
        <v>61</v>
      </c>
      <c r="C223" s="78" t="s">
        <v>246</v>
      </c>
      <c r="D223" s="110">
        <f t="shared" ref="D223:I223" si="61">D222</f>
        <v>0</v>
      </c>
      <c r="E223" s="110">
        <f t="shared" si="61"/>
        <v>0</v>
      </c>
      <c r="F223" s="45">
        <f t="shared" si="61"/>
        <v>10000</v>
      </c>
      <c r="G223" s="110">
        <f t="shared" si="61"/>
        <v>0</v>
      </c>
      <c r="H223" s="45">
        <f t="shared" si="61"/>
        <v>10000</v>
      </c>
      <c r="I223" s="110">
        <f t="shared" si="61"/>
        <v>0</v>
      </c>
      <c r="J223" s="45">
        <f t="shared" ref="J223" si="62">J222</f>
        <v>15000</v>
      </c>
      <c r="K223" s="110">
        <f t="shared" ref="K223" si="63">K222</f>
        <v>0</v>
      </c>
      <c r="L223" s="45">
        <v>15000</v>
      </c>
    </row>
    <row r="224" spans="1:12">
      <c r="A224" s="71"/>
      <c r="B224" s="96"/>
      <c r="C224" s="78"/>
      <c r="D224" s="112"/>
      <c r="E224" s="112"/>
      <c r="F224" s="112"/>
      <c r="G224" s="112"/>
      <c r="H224" s="112"/>
      <c r="I224" s="112"/>
      <c r="J224" s="112"/>
      <c r="K224" s="112"/>
      <c r="L224" s="112"/>
    </row>
    <row r="225" spans="1:12">
      <c r="A225" s="71"/>
      <c r="B225" s="96">
        <v>62</v>
      </c>
      <c r="C225" s="78" t="s">
        <v>100</v>
      </c>
      <c r="D225" s="3"/>
      <c r="E225" s="3"/>
      <c r="F225" s="3"/>
      <c r="G225" s="3"/>
      <c r="H225" s="3"/>
      <c r="I225" s="3"/>
      <c r="J225" s="3"/>
      <c r="K225" s="147"/>
      <c r="L225" s="3"/>
    </row>
    <row r="226" spans="1:12">
      <c r="A226" s="71"/>
      <c r="B226" s="96" t="s">
        <v>247</v>
      </c>
      <c r="C226" s="78" t="s">
        <v>226</v>
      </c>
      <c r="D226" s="109">
        <v>0</v>
      </c>
      <c r="E226" s="109">
        <v>0</v>
      </c>
      <c r="F226" s="121">
        <v>10000</v>
      </c>
      <c r="G226" s="111">
        <v>0</v>
      </c>
      <c r="H226" s="121">
        <f>10000+10000</f>
        <v>20000</v>
      </c>
      <c r="I226" s="111">
        <v>0</v>
      </c>
      <c r="J226" s="111">
        <v>0</v>
      </c>
      <c r="K226" s="111">
        <v>0</v>
      </c>
      <c r="L226" s="111">
        <v>0</v>
      </c>
    </row>
    <row r="227" spans="1:12">
      <c r="A227" s="71" t="s">
        <v>6</v>
      </c>
      <c r="B227" s="96">
        <v>62</v>
      </c>
      <c r="C227" s="78" t="s">
        <v>100</v>
      </c>
      <c r="D227" s="110">
        <f t="shared" ref="D227:I227" si="64">D226</f>
        <v>0</v>
      </c>
      <c r="E227" s="110">
        <f t="shared" si="64"/>
        <v>0</v>
      </c>
      <c r="F227" s="45">
        <f>F226</f>
        <v>10000</v>
      </c>
      <c r="G227" s="110">
        <f t="shared" si="64"/>
        <v>0</v>
      </c>
      <c r="H227" s="45">
        <f>H226</f>
        <v>20000</v>
      </c>
      <c r="I227" s="110">
        <f t="shared" si="64"/>
        <v>0</v>
      </c>
      <c r="J227" s="110">
        <f t="shared" ref="J227" si="65">J226</f>
        <v>0</v>
      </c>
      <c r="K227" s="110">
        <f t="shared" ref="K227" si="66">K226</f>
        <v>0</v>
      </c>
      <c r="L227" s="110">
        <v>0</v>
      </c>
    </row>
    <row r="228" spans="1:12">
      <c r="A228" s="71"/>
      <c r="B228" s="96"/>
      <c r="C228" s="78"/>
      <c r="D228" s="112"/>
      <c r="E228" s="112"/>
      <c r="F228" s="112"/>
      <c r="G228" s="112"/>
      <c r="H228" s="112"/>
      <c r="I228" s="112"/>
      <c r="J228" s="112"/>
      <c r="K228" s="112"/>
      <c r="L228" s="112"/>
    </row>
    <row r="229" spans="1:12">
      <c r="A229" s="71"/>
      <c r="B229" s="96">
        <v>63</v>
      </c>
      <c r="C229" s="78" t="s">
        <v>259</v>
      </c>
      <c r="D229" s="3"/>
      <c r="E229" s="3"/>
      <c r="F229" s="3"/>
      <c r="G229" s="3"/>
      <c r="H229" s="3"/>
      <c r="I229" s="3"/>
      <c r="J229" s="3"/>
      <c r="K229" s="147"/>
      <c r="L229" s="3"/>
    </row>
    <row r="230" spans="1:12">
      <c r="A230" s="71"/>
      <c r="B230" s="96" t="s">
        <v>258</v>
      </c>
      <c r="C230" s="78" t="s">
        <v>226</v>
      </c>
      <c r="D230" s="109">
        <v>0</v>
      </c>
      <c r="E230" s="109">
        <v>0</v>
      </c>
      <c r="F230" s="121">
        <v>5000</v>
      </c>
      <c r="G230" s="111">
        <v>0</v>
      </c>
      <c r="H230" s="121">
        <v>5000</v>
      </c>
      <c r="I230" s="111">
        <v>0</v>
      </c>
      <c r="J230" s="121">
        <v>7500</v>
      </c>
      <c r="K230" s="111">
        <v>0</v>
      </c>
      <c r="L230" s="121">
        <v>7500</v>
      </c>
    </row>
    <row r="231" spans="1:12">
      <c r="A231" s="129" t="s">
        <v>6</v>
      </c>
      <c r="B231" s="130">
        <v>63</v>
      </c>
      <c r="C231" s="131" t="s">
        <v>259</v>
      </c>
      <c r="D231" s="110">
        <f t="shared" ref="D231:I231" si="67">D230</f>
        <v>0</v>
      </c>
      <c r="E231" s="110">
        <f t="shared" si="67"/>
        <v>0</v>
      </c>
      <c r="F231" s="45">
        <f t="shared" si="67"/>
        <v>5000</v>
      </c>
      <c r="G231" s="110">
        <f t="shared" si="67"/>
        <v>0</v>
      </c>
      <c r="H231" s="45">
        <f t="shared" si="67"/>
        <v>5000</v>
      </c>
      <c r="I231" s="110">
        <f t="shared" si="67"/>
        <v>0</v>
      </c>
      <c r="J231" s="45">
        <f t="shared" ref="J231" si="68">J230</f>
        <v>7500</v>
      </c>
      <c r="K231" s="110">
        <f t="shared" ref="K231" si="69">K230</f>
        <v>0</v>
      </c>
      <c r="L231" s="45">
        <v>7500</v>
      </c>
    </row>
    <row r="232" spans="1:12">
      <c r="A232" s="71"/>
      <c r="B232" s="96"/>
      <c r="C232" s="78"/>
      <c r="D232" s="112"/>
      <c r="E232" s="112"/>
      <c r="F232" s="112"/>
      <c r="G232" s="112"/>
      <c r="H232" s="112"/>
      <c r="I232" s="112"/>
      <c r="J232" s="112"/>
      <c r="K232" s="112"/>
      <c r="L232" s="112"/>
    </row>
    <row r="233" spans="1:12">
      <c r="A233" s="71"/>
      <c r="B233" s="96">
        <v>64</v>
      </c>
      <c r="C233" s="78" t="s">
        <v>59</v>
      </c>
      <c r="D233" s="3"/>
      <c r="E233" s="3"/>
      <c r="F233" s="3"/>
      <c r="G233" s="3"/>
      <c r="H233" s="3"/>
      <c r="I233" s="3"/>
      <c r="J233" s="3"/>
      <c r="K233" s="147"/>
      <c r="L233" s="3"/>
    </row>
    <row r="234" spans="1:12">
      <c r="A234" s="71"/>
      <c r="B234" s="96" t="s">
        <v>260</v>
      </c>
      <c r="C234" s="78" t="s">
        <v>226</v>
      </c>
      <c r="D234" s="109">
        <v>0</v>
      </c>
      <c r="E234" s="109">
        <v>0</v>
      </c>
      <c r="F234" s="121">
        <v>5000</v>
      </c>
      <c r="G234" s="111">
        <v>0</v>
      </c>
      <c r="H234" s="121">
        <v>5000</v>
      </c>
      <c r="I234" s="111">
        <v>0</v>
      </c>
      <c r="J234" s="121">
        <v>2444</v>
      </c>
      <c r="K234" s="111">
        <v>0</v>
      </c>
      <c r="L234" s="121">
        <v>2444</v>
      </c>
    </row>
    <row r="235" spans="1:12">
      <c r="A235" s="71" t="s">
        <v>6</v>
      </c>
      <c r="B235" s="96">
        <v>64</v>
      </c>
      <c r="C235" s="78" t="s">
        <v>59</v>
      </c>
      <c r="D235" s="110">
        <f t="shared" ref="D235:I235" si="70">D234</f>
        <v>0</v>
      </c>
      <c r="E235" s="110">
        <f t="shared" si="70"/>
        <v>0</v>
      </c>
      <c r="F235" s="45">
        <f t="shared" si="70"/>
        <v>5000</v>
      </c>
      <c r="G235" s="110">
        <f t="shared" si="70"/>
        <v>0</v>
      </c>
      <c r="H235" s="45">
        <f t="shared" si="70"/>
        <v>5000</v>
      </c>
      <c r="I235" s="110">
        <f t="shared" si="70"/>
        <v>0</v>
      </c>
      <c r="J235" s="45">
        <f t="shared" ref="J235" si="71">J234</f>
        <v>2444</v>
      </c>
      <c r="K235" s="110">
        <f t="shared" ref="K235" si="72">K234</f>
        <v>0</v>
      </c>
      <c r="L235" s="45">
        <v>2444</v>
      </c>
    </row>
    <row r="236" spans="1:12">
      <c r="A236" s="71"/>
      <c r="B236" s="96"/>
      <c r="C236" s="78"/>
      <c r="D236" s="112"/>
      <c r="E236" s="112"/>
      <c r="F236" s="112"/>
      <c r="G236" s="112"/>
      <c r="H236" s="112"/>
      <c r="I236" s="112"/>
      <c r="J236" s="112"/>
      <c r="K236" s="112"/>
      <c r="L236" s="112"/>
    </row>
    <row r="237" spans="1:12">
      <c r="A237" s="71"/>
      <c r="B237" s="96">
        <v>65</v>
      </c>
      <c r="C237" s="78" t="s">
        <v>263</v>
      </c>
      <c r="D237" s="3"/>
      <c r="E237" s="3"/>
      <c r="F237" s="3"/>
      <c r="G237" s="3"/>
      <c r="H237" s="3"/>
      <c r="I237" s="3"/>
      <c r="J237" s="3"/>
      <c r="K237" s="147"/>
      <c r="L237" s="3"/>
    </row>
    <row r="238" spans="1:12">
      <c r="A238" s="71"/>
      <c r="B238" s="96" t="s">
        <v>262</v>
      </c>
      <c r="C238" s="78" t="s">
        <v>226</v>
      </c>
      <c r="D238" s="109">
        <v>0</v>
      </c>
      <c r="E238" s="109">
        <v>0</v>
      </c>
      <c r="F238" s="121">
        <v>10000</v>
      </c>
      <c r="G238" s="111">
        <v>0</v>
      </c>
      <c r="H238" s="121">
        <v>10000</v>
      </c>
      <c r="I238" s="111">
        <v>0</v>
      </c>
      <c r="J238" s="121">
        <v>5000</v>
      </c>
      <c r="K238" s="111">
        <v>0</v>
      </c>
      <c r="L238" s="121">
        <v>5000</v>
      </c>
    </row>
    <row r="239" spans="1:12">
      <c r="A239" s="71" t="s">
        <v>6</v>
      </c>
      <c r="B239" s="96">
        <v>65</v>
      </c>
      <c r="C239" s="78" t="s">
        <v>263</v>
      </c>
      <c r="D239" s="110">
        <f t="shared" ref="D239:I239" si="73">D238</f>
        <v>0</v>
      </c>
      <c r="E239" s="110">
        <f t="shared" si="73"/>
        <v>0</v>
      </c>
      <c r="F239" s="45">
        <f t="shared" si="73"/>
        <v>10000</v>
      </c>
      <c r="G239" s="110">
        <f t="shared" si="73"/>
        <v>0</v>
      </c>
      <c r="H239" s="45">
        <f t="shared" si="73"/>
        <v>10000</v>
      </c>
      <c r="I239" s="110">
        <f t="shared" si="73"/>
        <v>0</v>
      </c>
      <c r="J239" s="45">
        <f t="shared" ref="J239" si="74">J238</f>
        <v>5000</v>
      </c>
      <c r="K239" s="110">
        <f t="shared" ref="K239" si="75">K238</f>
        <v>0</v>
      </c>
      <c r="L239" s="45">
        <v>5000</v>
      </c>
    </row>
    <row r="240" spans="1:12">
      <c r="A240" s="71"/>
      <c r="B240" s="96"/>
      <c r="C240" s="78"/>
      <c r="D240" s="112"/>
      <c r="E240" s="112"/>
      <c r="F240" s="112"/>
      <c r="G240" s="112"/>
      <c r="H240" s="112"/>
      <c r="I240" s="112"/>
      <c r="J240" s="112"/>
      <c r="K240" s="112"/>
      <c r="L240" s="112"/>
    </row>
    <row r="241" spans="1:12">
      <c r="A241" s="71"/>
      <c r="B241" s="96">
        <v>66</v>
      </c>
      <c r="C241" s="78" t="s">
        <v>264</v>
      </c>
      <c r="D241" s="3"/>
      <c r="E241" s="3"/>
      <c r="F241" s="3"/>
      <c r="G241" s="3"/>
      <c r="H241" s="3"/>
      <c r="I241" s="3"/>
      <c r="J241" s="3"/>
      <c r="K241" s="147"/>
      <c r="L241" s="3"/>
    </row>
    <row r="242" spans="1:12">
      <c r="A242" s="71"/>
      <c r="B242" s="96" t="s">
        <v>265</v>
      </c>
      <c r="C242" s="78" t="s">
        <v>226</v>
      </c>
      <c r="D242" s="109">
        <v>0</v>
      </c>
      <c r="E242" s="109">
        <v>0</v>
      </c>
      <c r="F242" s="121">
        <v>5000</v>
      </c>
      <c r="G242" s="111">
        <v>0</v>
      </c>
      <c r="H242" s="121">
        <v>5000</v>
      </c>
      <c r="I242" s="111">
        <v>0</v>
      </c>
      <c r="J242" s="121">
        <v>5000</v>
      </c>
      <c r="K242" s="111">
        <v>0</v>
      </c>
      <c r="L242" s="121">
        <v>5000</v>
      </c>
    </row>
    <row r="243" spans="1:12">
      <c r="A243" s="71" t="s">
        <v>6</v>
      </c>
      <c r="B243" s="96">
        <v>66</v>
      </c>
      <c r="C243" s="78" t="s">
        <v>264</v>
      </c>
      <c r="D243" s="110">
        <f t="shared" ref="D243:I243" si="76">D242</f>
        <v>0</v>
      </c>
      <c r="E243" s="110">
        <f t="shared" si="76"/>
        <v>0</v>
      </c>
      <c r="F243" s="45">
        <f t="shared" si="76"/>
        <v>5000</v>
      </c>
      <c r="G243" s="110">
        <f t="shared" si="76"/>
        <v>0</v>
      </c>
      <c r="H243" s="45">
        <f t="shared" si="76"/>
        <v>5000</v>
      </c>
      <c r="I243" s="110">
        <f t="shared" si="76"/>
        <v>0</v>
      </c>
      <c r="J243" s="45">
        <f t="shared" ref="J243" si="77">J242</f>
        <v>5000</v>
      </c>
      <c r="K243" s="110">
        <f t="shared" ref="K243" si="78">K242</f>
        <v>0</v>
      </c>
      <c r="L243" s="45">
        <v>5000</v>
      </c>
    </row>
    <row r="244" spans="1:12">
      <c r="A244" s="71"/>
      <c r="B244" s="96"/>
      <c r="C244" s="78"/>
      <c r="D244" s="112"/>
      <c r="E244" s="112"/>
      <c r="F244" s="112"/>
      <c r="G244" s="112"/>
      <c r="H244" s="112"/>
      <c r="I244" s="112"/>
      <c r="J244" s="112"/>
      <c r="K244" s="112"/>
      <c r="L244" s="112"/>
    </row>
    <row r="245" spans="1:12" ht="25.5">
      <c r="A245" s="71"/>
      <c r="B245" s="96">
        <v>67</v>
      </c>
      <c r="C245" s="78" t="s">
        <v>274</v>
      </c>
      <c r="D245" s="3"/>
      <c r="E245" s="3"/>
      <c r="F245" s="3"/>
      <c r="G245" s="3"/>
      <c r="H245" s="3"/>
      <c r="I245" s="3"/>
      <c r="J245" s="3"/>
      <c r="K245" s="3"/>
      <c r="L245" s="3"/>
    </row>
    <row r="246" spans="1:12">
      <c r="A246" s="71"/>
      <c r="B246" s="96" t="s">
        <v>275</v>
      </c>
      <c r="C246" s="78" t="s">
        <v>226</v>
      </c>
      <c r="D246" s="109">
        <v>0</v>
      </c>
      <c r="E246" s="109">
        <v>0</v>
      </c>
      <c r="F246" s="121">
        <v>3000</v>
      </c>
      <c r="G246" s="111">
        <v>0</v>
      </c>
      <c r="H246" s="121">
        <v>3000</v>
      </c>
      <c r="I246" s="111">
        <v>0</v>
      </c>
      <c r="J246" s="111">
        <v>0</v>
      </c>
      <c r="K246" s="111">
        <v>0</v>
      </c>
      <c r="L246" s="111">
        <v>0</v>
      </c>
    </row>
    <row r="247" spans="1:12" ht="25.5">
      <c r="A247" s="71" t="s">
        <v>6</v>
      </c>
      <c r="B247" s="96">
        <v>67</v>
      </c>
      <c r="C247" s="78" t="s">
        <v>274</v>
      </c>
      <c r="D247" s="110">
        <f t="shared" ref="D247:I247" si="79">D246</f>
        <v>0</v>
      </c>
      <c r="E247" s="110">
        <f t="shared" si="79"/>
        <v>0</v>
      </c>
      <c r="F247" s="45">
        <f t="shared" si="79"/>
        <v>3000</v>
      </c>
      <c r="G247" s="110">
        <f t="shared" si="79"/>
        <v>0</v>
      </c>
      <c r="H247" s="45">
        <f t="shared" si="79"/>
        <v>3000</v>
      </c>
      <c r="I247" s="110">
        <f t="shared" si="79"/>
        <v>0</v>
      </c>
      <c r="J247" s="110">
        <f t="shared" ref="J247" si="80">J246</f>
        <v>0</v>
      </c>
      <c r="K247" s="110">
        <f t="shared" ref="K247" si="81">K246</f>
        <v>0</v>
      </c>
      <c r="L247" s="110">
        <v>0</v>
      </c>
    </row>
    <row r="248" spans="1:12">
      <c r="A248" s="71"/>
      <c r="B248" s="96"/>
      <c r="C248" s="78"/>
      <c r="D248" s="112"/>
      <c r="E248" s="112"/>
      <c r="F248" s="112"/>
      <c r="G248" s="112"/>
      <c r="H248" s="112"/>
      <c r="I248" s="112"/>
      <c r="J248" s="112"/>
      <c r="K248" s="112"/>
      <c r="L248" s="112"/>
    </row>
    <row r="249" spans="1:12">
      <c r="A249" s="71"/>
      <c r="B249" s="96">
        <v>68</v>
      </c>
      <c r="C249" s="78" t="s">
        <v>304</v>
      </c>
      <c r="D249" s="3"/>
      <c r="E249" s="3"/>
      <c r="F249" s="3"/>
      <c r="G249" s="3"/>
      <c r="H249" s="3"/>
      <c r="I249" s="3"/>
      <c r="J249" s="3"/>
      <c r="K249" s="3"/>
      <c r="L249" s="3"/>
    </row>
    <row r="250" spans="1:12">
      <c r="A250" s="71"/>
      <c r="B250" s="96" t="s">
        <v>305</v>
      </c>
      <c r="C250" s="78" t="s">
        <v>226</v>
      </c>
      <c r="D250" s="109">
        <v>0</v>
      </c>
      <c r="E250" s="109">
        <v>0</v>
      </c>
      <c r="F250" s="121">
        <v>20000</v>
      </c>
      <c r="G250" s="111">
        <v>0</v>
      </c>
      <c r="H250" s="121">
        <v>20000</v>
      </c>
      <c r="I250" s="111">
        <v>0</v>
      </c>
      <c r="J250" s="121">
        <v>10000</v>
      </c>
      <c r="K250" s="111">
        <v>0</v>
      </c>
      <c r="L250" s="121">
        <v>10000</v>
      </c>
    </row>
    <row r="251" spans="1:12">
      <c r="A251" s="71" t="s">
        <v>6</v>
      </c>
      <c r="B251" s="96">
        <v>68</v>
      </c>
      <c r="C251" s="78" t="s">
        <v>304</v>
      </c>
      <c r="D251" s="110">
        <f t="shared" ref="D251:I251" si="82">D250</f>
        <v>0</v>
      </c>
      <c r="E251" s="110">
        <f t="shared" si="82"/>
        <v>0</v>
      </c>
      <c r="F251" s="45">
        <f t="shared" si="82"/>
        <v>20000</v>
      </c>
      <c r="G251" s="110">
        <f t="shared" si="82"/>
        <v>0</v>
      </c>
      <c r="H251" s="45">
        <f t="shared" si="82"/>
        <v>20000</v>
      </c>
      <c r="I251" s="110">
        <f t="shared" si="82"/>
        <v>0</v>
      </c>
      <c r="J251" s="45">
        <f t="shared" ref="J251" si="83">J250</f>
        <v>10000</v>
      </c>
      <c r="K251" s="110">
        <f t="shared" ref="K251" si="84">K250</f>
        <v>0</v>
      </c>
      <c r="L251" s="45">
        <v>10000</v>
      </c>
    </row>
    <row r="252" spans="1:12">
      <c r="A252" s="71"/>
      <c r="B252" s="96"/>
      <c r="C252" s="78"/>
      <c r="D252" s="112"/>
      <c r="E252" s="112"/>
      <c r="F252" s="112"/>
      <c r="G252" s="112"/>
      <c r="H252" s="112"/>
      <c r="I252" s="112"/>
      <c r="J252" s="112"/>
      <c r="K252" s="112"/>
      <c r="L252" s="112"/>
    </row>
    <row r="253" spans="1:12" ht="39.950000000000003" customHeight="1">
      <c r="A253" s="71"/>
      <c r="B253" s="96">
        <v>69</v>
      </c>
      <c r="C253" s="78" t="s">
        <v>309</v>
      </c>
      <c r="D253" s="3"/>
      <c r="E253" s="3"/>
      <c r="F253" s="3"/>
      <c r="G253" s="3"/>
      <c r="H253" s="3"/>
      <c r="I253" s="3"/>
      <c r="J253" s="3"/>
      <c r="K253" s="147"/>
      <c r="L253" s="3"/>
    </row>
    <row r="254" spans="1:12">
      <c r="A254" s="71"/>
      <c r="B254" s="96" t="s">
        <v>310</v>
      </c>
      <c r="C254" s="78" t="s">
        <v>226</v>
      </c>
      <c r="D254" s="109">
        <v>0</v>
      </c>
      <c r="E254" s="109">
        <v>0</v>
      </c>
      <c r="F254" s="121">
        <v>50000</v>
      </c>
      <c r="G254" s="111">
        <v>0</v>
      </c>
      <c r="H254" s="121">
        <f>50000-5134</f>
        <v>44866</v>
      </c>
      <c r="I254" s="111">
        <v>0</v>
      </c>
      <c r="J254" s="121">
        <v>50000</v>
      </c>
      <c r="K254" s="111">
        <v>0</v>
      </c>
      <c r="L254" s="121">
        <v>50000</v>
      </c>
    </row>
    <row r="255" spans="1:12" ht="39.950000000000003" customHeight="1">
      <c r="A255" s="71" t="s">
        <v>6</v>
      </c>
      <c r="B255" s="96">
        <v>69</v>
      </c>
      <c r="C255" s="78" t="s">
        <v>309</v>
      </c>
      <c r="D255" s="110">
        <f t="shared" ref="D255:I255" si="85">D254</f>
        <v>0</v>
      </c>
      <c r="E255" s="110">
        <f t="shared" si="85"/>
        <v>0</v>
      </c>
      <c r="F255" s="45">
        <f t="shared" si="85"/>
        <v>50000</v>
      </c>
      <c r="G255" s="110">
        <f t="shared" si="85"/>
        <v>0</v>
      </c>
      <c r="H255" s="45">
        <f t="shared" si="85"/>
        <v>44866</v>
      </c>
      <c r="I255" s="110">
        <f t="shared" si="85"/>
        <v>0</v>
      </c>
      <c r="J255" s="45">
        <f t="shared" ref="J255" si="86">J254</f>
        <v>50000</v>
      </c>
      <c r="K255" s="110">
        <f t="shared" ref="K255" si="87">K254</f>
        <v>0</v>
      </c>
      <c r="L255" s="45">
        <v>50000</v>
      </c>
    </row>
    <row r="256" spans="1:12">
      <c r="A256" s="71"/>
      <c r="B256" s="96"/>
      <c r="C256" s="78"/>
      <c r="D256" s="112"/>
      <c r="E256" s="112"/>
      <c r="F256" s="112"/>
      <c r="G256" s="112"/>
      <c r="H256" s="112"/>
      <c r="I256" s="112"/>
      <c r="J256" s="53"/>
      <c r="K256" s="112"/>
      <c r="L256" s="53"/>
    </row>
    <row r="257" spans="1:12" ht="25.5">
      <c r="A257" s="138"/>
      <c r="B257" s="96">
        <v>70</v>
      </c>
      <c r="C257" s="78" t="s">
        <v>349</v>
      </c>
    </row>
    <row r="258" spans="1:12">
      <c r="A258" s="138"/>
      <c r="B258" s="96" t="s">
        <v>350</v>
      </c>
      <c r="C258" s="78" t="s">
        <v>226</v>
      </c>
      <c r="D258" s="112">
        <v>0</v>
      </c>
      <c r="E258" s="112">
        <v>0</v>
      </c>
      <c r="F258" s="112">
        <v>0</v>
      </c>
      <c r="G258" s="112">
        <v>0</v>
      </c>
      <c r="H258" s="53">
        <v>5000</v>
      </c>
      <c r="I258" s="112">
        <v>0</v>
      </c>
      <c r="J258" s="112">
        <v>0</v>
      </c>
      <c r="K258" s="112">
        <v>0</v>
      </c>
      <c r="L258" s="112">
        <v>0</v>
      </c>
    </row>
    <row r="259" spans="1:12" ht="25.5">
      <c r="A259" s="138" t="s">
        <v>6</v>
      </c>
      <c r="B259" s="96">
        <v>70</v>
      </c>
      <c r="C259" s="78" t="s">
        <v>349</v>
      </c>
      <c r="D259" s="110">
        <f>D258</f>
        <v>0</v>
      </c>
      <c r="E259" s="110">
        <f t="shared" ref="E259:L259" si="88">E258</f>
        <v>0</v>
      </c>
      <c r="F259" s="110">
        <f t="shared" si="88"/>
        <v>0</v>
      </c>
      <c r="G259" s="110">
        <f t="shared" si="88"/>
        <v>0</v>
      </c>
      <c r="H259" s="45">
        <f t="shared" si="88"/>
        <v>5000</v>
      </c>
      <c r="I259" s="110">
        <f t="shared" si="88"/>
        <v>0</v>
      </c>
      <c r="J259" s="110">
        <f t="shared" si="88"/>
        <v>0</v>
      </c>
      <c r="K259" s="110">
        <f t="shared" si="88"/>
        <v>0</v>
      </c>
      <c r="L259" s="110">
        <v>0</v>
      </c>
    </row>
    <row r="260" spans="1:12">
      <c r="A260" s="138"/>
      <c r="B260" s="96"/>
      <c r="C260" s="78"/>
      <c r="D260" s="112"/>
      <c r="E260" s="112"/>
      <c r="F260" s="112"/>
      <c r="G260" s="112"/>
      <c r="H260" s="112"/>
      <c r="I260" s="112"/>
      <c r="J260" s="53"/>
      <c r="K260" s="112"/>
      <c r="L260" s="53"/>
    </row>
    <row r="261" spans="1:12" ht="25.5">
      <c r="A261" s="138"/>
      <c r="B261" s="96">
        <v>71</v>
      </c>
      <c r="C261" s="78" t="s">
        <v>351</v>
      </c>
      <c r="D261" s="112"/>
      <c r="E261" s="112"/>
      <c r="F261" s="112"/>
      <c r="G261" s="112"/>
      <c r="H261" s="112"/>
      <c r="I261" s="112"/>
      <c r="J261" s="53"/>
      <c r="K261" s="112"/>
      <c r="L261" s="53"/>
    </row>
    <row r="262" spans="1:12">
      <c r="A262" s="138"/>
      <c r="B262" s="96" t="s">
        <v>352</v>
      </c>
      <c r="C262" s="78" t="s">
        <v>226</v>
      </c>
      <c r="D262" s="112">
        <v>0</v>
      </c>
      <c r="E262" s="112">
        <v>0</v>
      </c>
      <c r="F262" s="112">
        <v>0</v>
      </c>
      <c r="G262" s="112">
        <v>0</v>
      </c>
      <c r="H262" s="53">
        <v>3000</v>
      </c>
      <c r="I262" s="112">
        <v>0</v>
      </c>
      <c r="J262" s="112">
        <v>0</v>
      </c>
      <c r="K262" s="112">
        <v>0</v>
      </c>
      <c r="L262" s="112">
        <v>0</v>
      </c>
    </row>
    <row r="263" spans="1:12" ht="25.5">
      <c r="A263" s="138" t="s">
        <v>6</v>
      </c>
      <c r="B263" s="96">
        <v>71</v>
      </c>
      <c r="C263" s="78" t="s">
        <v>351</v>
      </c>
      <c r="D263" s="110">
        <f>D262</f>
        <v>0</v>
      </c>
      <c r="E263" s="110">
        <f t="shared" ref="E263:L263" si="89">E262</f>
        <v>0</v>
      </c>
      <c r="F263" s="110">
        <f t="shared" si="89"/>
        <v>0</v>
      </c>
      <c r="G263" s="110">
        <f t="shared" si="89"/>
        <v>0</v>
      </c>
      <c r="H263" s="45">
        <f t="shared" si="89"/>
        <v>3000</v>
      </c>
      <c r="I263" s="110">
        <f t="shared" si="89"/>
        <v>0</v>
      </c>
      <c r="J263" s="110">
        <f t="shared" si="89"/>
        <v>0</v>
      </c>
      <c r="K263" s="110">
        <f t="shared" si="89"/>
        <v>0</v>
      </c>
      <c r="L263" s="110">
        <v>0</v>
      </c>
    </row>
    <row r="264" spans="1:12">
      <c r="A264" s="138"/>
      <c r="B264" s="96"/>
      <c r="C264" s="78"/>
      <c r="D264" s="112"/>
      <c r="E264" s="112"/>
      <c r="F264" s="112"/>
      <c r="G264" s="112"/>
      <c r="H264" s="112"/>
      <c r="I264" s="112"/>
      <c r="J264" s="53"/>
      <c r="K264" s="112"/>
      <c r="L264" s="53"/>
    </row>
    <row r="265" spans="1:12" ht="25.5">
      <c r="A265" s="138"/>
      <c r="B265" s="96">
        <v>72</v>
      </c>
      <c r="C265" s="78" t="s">
        <v>353</v>
      </c>
      <c r="D265" s="112"/>
      <c r="E265" s="112"/>
      <c r="F265" s="112"/>
      <c r="G265" s="112"/>
      <c r="H265" s="112"/>
      <c r="I265" s="112"/>
      <c r="J265" s="53"/>
      <c r="K265" s="112"/>
      <c r="L265" s="53"/>
    </row>
    <row r="266" spans="1:12">
      <c r="A266" s="138"/>
      <c r="B266" s="96" t="s">
        <v>354</v>
      </c>
      <c r="C266" s="78" t="s">
        <v>226</v>
      </c>
      <c r="D266" s="112">
        <v>0</v>
      </c>
      <c r="E266" s="112">
        <v>0</v>
      </c>
      <c r="F266" s="112">
        <v>0</v>
      </c>
      <c r="G266" s="112">
        <v>0</v>
      </c>
      <c r="H266" s="53">
        <v>2700</v>
      </c>
      <c r="I266" s="112">
        <v>0</v>
      </c>
      <c r="J266" s="112">
        <v>0</v>
      </c>
      <c r="K266" s="112">
        <v>0</v>
      </c>
      <c r="L266" s="112">
        <v>0</v>
      </c>
    </row>
    <row r="267" spans="1:12" ht="25.5">
      <c r="A267" s="159" t="s">
        <v>6</v>
      </c>
      <c r="B267" s="130">
        <v>72</v>
      </c>
      <c r="C267" s="131" t="s">
        <v>353</v>
      </c>
      <c r="D267" s="110">
        <f>D266</f>
        <v>0</v>
      </c>
      <c r="E267" s="110">
        <f t="shared" ref="E267:L267" si="90">E266</f>
        <v>0</v>
      </c>
      <c r="F267" s="110">
        <f t="shared" si="90"/>
        <v>0</v>
      </c>
      <c r="G267" s="110">
        <f t="shared" si="90"/>
        <v>0</v>
      </c>
      <c r="H267" s="45">
        <f t="shared" si="90"/>
        <v>2700</v>
      </c>
      <c r="I267" s="110">
        <f t="shared" si="90"/>
        <v>0</v>
      </c>
      <c r="J267" s="110">
        <f t="shared" si="90"/>
        <v>0</v>
      </c>
      <c r="K267" s="110">
        <f t="shared" si="90"/>
        <v>0</v>
      </c>
      <c r="L267" s="110">
        <v>0</v>
      </c>
    </row>
    <row r="268" spans="1:12" hidden="1">
      <c r="A268" s="138"/>
      <c r="B268" s="96"/>
      <c r="C268" s="78"/>
      <c r="D268" s="112"/>
      <c r="E268" s="112"/>
      <c r="F268" s="112"/>
      <c r="G268" s="112"/>
      <c r="H268" s="112"/>
      <c r="I268" s="112"/>
      <c r="J268" s="53"/>
      <c r="K268" s="112"/>
      <c r="L268" s="53"/>
    </row>
    <row r="269" spans="1:12" ht="27.95" customHeight="1">
      <c r="A269" s="138"/>
      <c r="B269" s="96">
        <v>73</v>
      </c>
      <c r="C269" s="78" t="s">
        <v>355</v>
      </c>
      <c r="D269" s="112"/>
      <c r="E269" s="112"/>
      <c r="F269" s="112"/>
      <c r="G269" s="112"/>
      <c r="H269" s="112"/>
      <c r="I269" s="112"/>
      <c r="J269" s="53"/>
      <c r="K269" s="112"/>
      <c r="L269" s="53"/>
    </row>
    <row r="270" spans="1:12">
      <c r="A270" s="138"/>
      <c r="B270" s="96" t="s">
        <v>356</v>
      </c>
      <c r="C270" s="78" t="s">
        <v>226</v>
      </c>
      <c r="D270" s="112">
        <v>0</v>
      </c>
      <c r="E270" s="112">
        <v>0</v>
      </c>
      <c r="F270" s="112">
        <v>0</v>
      </c>
      <c r="G270" s="112">
        <v>0</v>
      </c>
      <c r="H270" s="53">
        <v>5000</v>
      </c>
      <c r="I270" s="112">
        <v>0</v>
      </c>
      <c r="J270" s="112">
        <v>0</v>
      </c>
      <c r="K270" s="112">
        <v>0</v>
      </c>
      <c r="L270" s="112">
        <v>0</v>
      </c>
    </row>
    <row r="271" spans="1:12" ht="27.95" customHeight="1">
      <c r="A271" s="138" t="s">
        <v>6</v>
      </c>
      <c r="B271" s="96">
        <v>73</v>
      </c>
      <c r="C271" s="78" t="s">
        <v>355</v>
      </c>
      <c r="D271" s="110">
        <f>D270</f>
        <v>0</v>
      </c>
      <c r="E271" s="110">
        <f t="shared" ref="E271:L271" si="91">E270</f>
        <v>0</v>
      </c>
      <c r="F271" s="110">
        <f t="shared" si="91"/>
        <v>0</v>
      </c>
      <c r="G271" s="110">
        <f t="shared" si="91"/>
        <v>0</v>
      </c>
      <c r="H271" s="45">
        <f t="shared" si="91"/>
        <v>5000</v>
      </c>
      <c r="I271" s="110">
        <f t="shared" si="91"/>
        <v>0</v>
      </c>
      <c r="J271" s="110">
        <f t="shared" si="91"/>
        <v>0</v>
      </c>
      <c r="K271" s="110">
        <f t="shared" si="91"/>
        <v>0</v>
      </c>
      <c r="L271" s="110">
        <v>0</v>
      </c>
    </row>
    <row r="272" spans="1:12">
      <c r="A272" s="71"/>
      <c r="B272" s="96"/>
      <c r="C272" s="78"/>
      <c r="D272" s="112"/>
      <c r="E272" s="112"/>
      <c r="F272" s="112"/>
      <c r="G272" s="112"/>
      <c r="H272" s="112"/>
      <c r="I272" s="112"/>
      <c r="J272" s="112"/>
      <c r="K272" s="112"/>
      <c r="L272" s="112"/>
    </row>
    <row r="273" spans="1:12" ht="27.95" customHeight="1">
      <c r="A273" s="71"/>
      <c r="B273" s="96">
        <v>74</v>
      </c>
      <c r="C273" s="78" t="s">
        <v>384</v>
      </c>
      <c r="D273" s="3"/>
      <c r="E273" s="3"/>
      <c r="F273" s="3"/>
      <c r="G273" s="3"/>
      <c r="H273" s="3"/>
      <c r="I273" s="3"/>
      <c r="J273" s="3"/>
      <c r="K273" s="3"/>
      <c r="L273" s="3"/>
    </row>
    <row r="274" spans="1:12">
      <c r="A274" s="71"/>
      <c r="B274" s="96" t="s">
        <v>385</v>
      </c>
      <c r="C274" s="78" t="s">
        <v>226</v>
      </c>
      <c r="D274" s="109">
        <v>0</v>
      </c>
      <c r="E274" s="109">
        <v>0</v>
      </c>
      <c r="F274" s="111">
        <v>0</v>
      </c>
      <c r="G274" s="111">
        <v>0</v>
      </c>
      <c r="H274" s="111">
        <v>0</v>
      </c>
      <c r="I274" s="111">
        <v>0</v>
      </c>
      <c r="J274" s="121">
        <v>15252</v>
      </c>
      <c r="K274" s="111">
        <v>0</v>
      </c>
      <c r="L274" s="121">
        <v>15252</v>
      </c>
    </row>
    <row r="275" spans="1:12" ht="27.95" customHeight="1">
      <c r="A275" s="71" t="s">
        <v>6</v>
      </c>
      <c r="B275" s="96">
        <v>74</v>
      </c>
      <c r="C275" s="78" t="s">
        <v>384</v>
      </c>
      <c r="D275" s="110">
        <f t="shared" ref="D275:L275" si="92">D274</f>
        <v>0</v>
      </c>
      <c r="E275" s="110">
        <f t="shared" si="92"/>
        <v>0</v>
      </c>
      <c r="F275" s="110">
        <f t="shared" si="92"/>
        <v>0</v>
      </c>
      <c r="G275" s="110">
        <f t="shared" si="92"/>
        <v>0</v>
      </c>
      <c r="H275" s="110">
        <f t="shared" si="92"/>
        <v>0</v>
      </c>
      <c r="I275" s="110">
        <f t="shared" si="92"/>
        <v>0</v>
      </c>
      <c r="J275" s="45">
        <f t="shared" si="92"/>
        <v>15252</v>
      </c>
      <c r="K275" s="110">
        <f t="shared" si="92"/>
        <v>0</v>
      </c>
      <c r="L275" s="45">
        <v>15252</v>
      </c>
    </row>
    <row r="276" spans="1:12">
      <c r="A276" s="71" t="s">
        <v>6</v>
      </c>
      <c r="B276" s="75">
        <v>45</v>
      </c>
      <c r="C276" s="73" t="s">
        <v>95</v>
      </c>
      <c r="D276" s="110">
        <f>D223+D227+D231+D235+D239+D243+D247+D251+D255+D259+D263+D267+D271+D275</f>
        <v>0</v>
      </c>
      <c r="E276" s="110">
        <f t="shared" ref="E276:L276" si="93">E223+E227+E231+E235+E239+E243+E247+E251+E255+E259+E263+E267+E271+E275</f>
        <v>0</v>
      </c>
      <c r="F276" s="45">
        <f t="shared" si="93"/>
        <v>118000</v>
      </c>
      <c r="G276" s="110">
        <f t="shared" si="93"/>
        <v>0</v>
      </c>
      <c r="H276" s="45">
        <f t="shared" si="93"/>
        <v>138566</v>
      </c>
      <c r="I276" s="110">
        <f t="shared" si="93"/>
        <v>0</v>
      </c>
      <c r="J276" s="45">
        <f t="shared" si="93"/>
        <v>110196</v>
      </c>
      <c r="K276" s="110">
        <f t="shared" si="93"/>
        <v>0</v>
      </c>
      <c r="L276" s="45">
        <v>110196</v>
      </c>
    </row>
    <row r="277" spans="1:12">
      <c r="A277" s="71"/>
      <c r="B277" s="96"/>
      <c r="C277" s="78"/>
      <c r="D277" s="112"/>
      <c r="E277" s="112"/>
      <c r="F277" s="112"/>
      <c r="G277" s="112"/>
      <c r="H277" s="112"/>
      <c r="I277" s="112"/>
      <c r="J277" s="112"/>
      <c r="K277" s="112"/>
      <c r="L277" s="112"/>
    </row>
    <row r="278" spans="1:12" ht="15" customHeight="1">
      <c r="A278" s="71"/>
      <c r="B278" s="75">
        <v>46</v>
      </c>
      <c r="C278" s="73" t="s">
        <v>96</v>
      </c>
      <c r="D278" s="76"/>
      <c r="E278" s="76"/>
      <c r="F278" s="77"/>
      <c r="G278" s="77"/>
      <c r="H278" s="77"/>
      <c r="I278" s="77"/>
      <c r="J278" s="77"/>
      <c r="K278" s="40"/>
      <c r="L278" s="77"/>
    </row>
    <row r="279" spans="1:12" ht="15" customHeight="1">
      <c r="A279" s="71"/>
      <c r="B279" s="96">
        <v>60</v>
      </c>
      <c r="C279" s="78" t="s">
        <v>248</v>
      </c>
      <c r="D279" s="3"/>
      <c r="E279" s="3"/>
      <c r="F279" s="3"/>
      <c r="G279" s="3"/>
      <c r="H279" s="3"/>
      <c r="I279" s="3"/>
      <c r="J279" s="3"/>
      <c r="K279" s="147"/>
      <c r="L279" s="3"/>
    </row>
    <row r="280" spans="1:12" ht="15" customHeight="1">
      <c r="A280" s="71"/>
      <c r="B280" s="96" t="s">
        <v>249</v>
      </c>
      <c r="C280" s="78" t="s">
        <v>226</v>
      </c>
      <c r="D280" s="109">
        <v>0</v>
      </c>
      <c r="E280" s="109">
        <v>0</v>
      </c>
      <c r="F280" s="121">
        <v>5000</v>
      </c>
      <c r="G280" s="111">
        <v>0</v>
      </c>
      <c r="H280" s="121">
        <v>5000</v>
      </c>
      <c r="I280" s="111">
        <v>0</v>
      </c>
      <c r="J280" s="121">
        <v>20000</v>
      </c>
      <c r="K280" s="111">
        <v>0</v>
      </c>
      <c r="L280" s="121">
        <v>20000</v>
      </c>
    </row>
    <row r="281" spans="1:12" ht="15" customHeight="1">
      <c r="A281" s="71" t="s">
        <v>6</v>
      </c>
      <c r="B281" s="96">
        <v>60</v>
      </c>
      <c r="C281" s="78" t="s">
        <v>248</v>
      </c>
      <c r="D281" s="110">
        <f t="shared" ref="D281:I281" si="94">D280</f>
        <v>0</v>
      </c>
      <c r="E281" s="110">
        <f t="shared" si="94"/>
        <v>0</v>
      </c>
      <c r="F281" s="45">
        <f t="shared" si="94"/>
        <v>5000</v>
      </c>
      <c r="G281" s="110">
        <f t="shared" si="94"/>
        <v>0</v>
      </c>
      <c r="H281" s="45">
        <f t="shared" si="94"/>
        <v>5000</v>
      </c>
      <c r="I281" s="110">
        <f t="shared" si="94"/>
        <v>0</v>
      </c>
      <c r="J281" s="45">
        <f t="shared" ref="J281" si="95">J280</f>
        <v>20000</v>
      </c>
      <c r="K281" s="110">
        <f t="shared" ref="K281" si="96">K280</f>
        <v>0</v>
      </c>
      <c r="L281" s="45">
        <v>20000</v>
      </c>
    </row>
    <row r="282" spans="1:12" ht="15" customHeight="1">
      <c r="A282" s="71"/>
      <c r="B282" s="96"/>
      <c r="C282" s="78"/>
      <c r="D282" s="122"/>
      <c r="E282" s="122"/>
      <c r="F282" s="122"/>
      <c r="G282" s="122"/>
      <c r="H282" s="122"/>
      <c r="I282" s="122"/>
      <c r="J282" s="122"/>
      <c r="K282" s="122"/>
      <c r="L282" s="122"/>
    </row>
    <row r="283" spans="1:12" ht="15" customHeight="1">
      <c r="A283" s="71"/>
      <c r="B283" s="96">
        <v>61</v>
      </c>
      <c r="C283" s="78" t="s">
        <v>250</v>
      </c>
      <c r="D283" s="3"/>
      <c r="E283" s="3"/>
      <c r="F283" s="3"/>
      <c r="G283" s="3"/>
      <c r="H283" s="3"/>
      <c r="I283" s="3"/>
      <c r="J283" s="3"/>
      <c r="K283" s="147"/>
      <c r="L283" s="3"/>
    </row>
    <row r="284" spans="1:12" ht="15" customHeight="1">
      <c r="A284" s="71"/>
      <c r="B284" s="96" t="s">
        <v>251</v>
      </c>
      <c r="C284" s="78" t="s">
        <v>226</v>
      </c>
      <c r="D284" s="109">
        <v>0</v>
      </c>
      <c r="E284" s="109">
        <v>0</v>
      </c>
      <c r="F284" s="121">
        <v>20000</v>
      </c>
      <c r="G284" s="111">
        <v>0</v>
      </c>
      <c r="H284" s="121">
        <v>20000</v>
      </c>
      <c r="I284" s="111">
        <v>0</v>
      </c>
      <c r="J284" s="121">
        <v>30000</v>
      </c>
      <c r="K284" s="111">
        <v>0</v>
      </c>
      <c r="L284" s="121">
        <v>30000</v>
      </c>
    </row>
    <row r="285" spans="1:12" ht="15" customHeight="1">
      <c r="A285" s="71" t="s">
        <v>6</v>
      </c>
      <c r="B285" s="96">
        <v>61</v>
      </c>
      <c r="C285" s="78" t="s">
        <v>250</v>
      </c>
      <c r="D285" s="110">
        <f t="shared" ref="D285:I285" si="97">D284</f>
        <v>0</v>
      </c>
      <c r="E285" s="110">
        <f t="shared" si="97"/>
        <v>0</v>
      </c>
      <c r="F285" s="45">
        <f t="shared" si="97"/>
        <v>20000</v>
      </c>
      <c r="G285" s="110">
        <f t="shared" si="97"/>
        <v>0</v>
      </c>
      <c r="H285" s="45">
        <f t="shared" si="97"/>
        <v>20000</v>
      </c>
      <c r="I285" s="110">
        <f t="shared" si="97"/>
        <v>0</v>
      </c>
      <c r="J285" s="45">
        <f t="shared" ref="J285" si="98">J284</f>
        <v>30000</v>
      </c>
      <c r="K285" s="110">
        <f t="shared" ref="K285" si="99">K284</f>
        <v>0</v>
      </c>
      <c r="L285" s="45">
        <v>30000</v>
      </c>
    </row>
    <row r="286" spans="1:12">
      <c r="A286" s="71"/>
      <c r="B286" s="96"/>
      <c r="C286" s="78"/>
      <c r="D286" s="112"/>
      <c r="E286" s="112"/>
      <c r="F286" s="112"/>
      <c r="G286" s="112"/>
      <c r="H286" s="112"/>
      <c r="I286" s="112"/>
      <c r="J286" s="112"/>
      <c r="K286" s="112"/>
      <c r="L286" s="112"/>
    </row>
    <row r="287" spans="1:12" ht="15" customHeight="1">
      <c r="A287" s="71"/>
      <c r="B287" s="96">
        <v>62</v>
      </c>
      <c r="C287" s="78" t="s">
        <v>252</v>
      </c>
      <c r="D287" s="3"/>
      <c r="E287" s="3"/>
      <c r="F287" s="3"/>
      <c r="G287" s="3"/>
      <c r="H287" s="3"/>
      <c r="I287" s="3"/>
      <c r="J287" s="3"/>
      <c r="K287" s="3"/>
      <c r="L287" s="3"/>
    </row>
    <row r="288" spans="1:12" ht="15" customHeight="1">
      <c r="A288" s="71"/>
      <c r="B288" s="96" t="s">
        <v>253</v>
      </c>
      <c r="C288" s="78" t="s">
        <v>226</v>
      </c>
      <c r="D288" s="109">
        <v>0</v>
      </c>
      <c r="E288" s="109">
        <v>0</v>
      </c>
      <c r="F288" s="121">
        <v>20000</v>
      </c>
      <c r="G288" s="111">
        <v>0</v>
      </c>
      <c r="H288" s="121">
        <f>20000+20000</f>
        <v>40000</v>
      </c>
      <c r="I288" s="111">
        <v>0</v>
      </c>
      <c r="J288" s="111">
        <v>0</v>
      </c>
      <c r="K288" s="111">
        <v>0</v>
      </c>
      <c r="L288" s="111">
        <v>0</v>
      </c>
    </row>
    <row r="289" spans="1:12" ht="15" customHeight="1">
      <c r="A289" s="71" t="s">
        <v>6</v>
      </c>
      <c r="B289" s="96">
        <v>62</v>
      </c>
      <c r="C289" s="78" t="s">
        <v>252</v>
      </c>
      <c r="D289" s="110">
        <f t="shared" ref="D289:I289" si="100">D288</f>
        <v>0</v>
      </c>
      <c r="E289" s="110">
        <f t="shared" si="100"/>
        <v>0</v>
      </c>
      <c r="F289" s="45">
        <f t="shared" si="100"/>
        <v>20000</v>
      </c>
      <c r="G289" s="110">
        <f t="shared" si="100"/>
        <v>0</v>
      </c>
      <c r="H289" s="45">
        <f t="shared" si="100"/>
        <v>40000</v>
      </c>
      <c r="I289" s="110">
        <f t="shared" si="100"/>
        <v>0</v>
      </c>
      <c r="J289" s="110">
        <f t="shared" ref="J289" si="101">J288</f>
        <v>0</v>
      </c>
      <c r="K289" s="110">
        <f t="shared" ref="K289" si="102">K288</f>
        <v>0</v>
      </c>
      <c r="L289" s="110">
        <v>0</v>
      </c>
    </row>
    <row r="290" spans="1:12">
      <c r="A290" s="71"/>
      <c r="B290" s="96"/>
      <c r="C290" s="78"/>
      <c r="D290" s="112"/>
      <c r="E290" s="112"/>
      <c r="F290" s="112"/>
      <c r="G290" s="112"/>
      <c r="H290" s="112"/>
      <c r="I290" s="112"/>
      <c r="J290" s="112"/>
      <c r="K290" s="112"/>
      <c r="L290" s="112"/>
    </row>
    <row r="291" spans="1:12" ht="15" customHeight="1">
      <c r="A291" s="71"/>
      <c r="B291" s="96">
        <v>63</v>
      </c>
      <c r="C291" s="78" t="s">
        <v>272</v>
      </c>
      <c r="D291" s="3"/>
      <c r="E291" s="3"/>
      <c r="F291" s="3"/>
      <c r="G291" s="3"/>
      <c r="H291" s="3"/>
      <c r="I291" s="3"/>
      <c r="J291" s="3"/>
      <c r="K291" s="3"/>
      <c r="L291" s="3"/>
    </row>
    <row r="292" spans="1:12" ht="15" customHeight="1">
      <c r="A292" s="71"/>
      <c r="B292" s="96" t="s">
        <v>273</v>
      </c>
      <c r="C292" s="78" t="s">
        <v>226</v>
      </c>
      <c r="D292" s="109">
        <v>0</v>
      </c>
      <c r="E292" s="109">
        <v>0</v>
      </c>
      <c r="F292" s="121">
        <v>3683</v>
      </c>
      <c r="G292" s="111">
        <v>0</v>
      </c>
      <c r="H292" s="121">
        <f>3683+576</f>
        <v>4259</v>
      </c>
      <c r="I292" s="111">
        <v>0</v>
      </c>
      <c r="J292" s="111">
        <v>0</v>
      </c>
      <c r="K292" s="111">
        <v>0</v>
      </c>
      <c r="L292" s="111">
        <v>0</v>
      </c>
    </row>
    <row r="293" spans="1:12" ht="15" customHeight="1">
      <c r="A293" s="71" t="s">
        <v>6</v>
      </c>
      <c r="B293" s="96">
        <v>63</v>
      </c>
      <c r="C293" s="78" t="s">
        <v>272</v>
      </c>
      <c r="D293" s="110">
        <f t="shared" ref="D293:I293" si="103">D292</f>
        <v>0</v>
      </c>
      <c r="E293" s="110">
        <f t="shared" si="103"/>
        <v>0</v>
      </c>
      <c r="F293" s="45">
        <f t="shared" si="103"/>
        <v>3683</v>
      </c>
      <c r="G293" s="110">
        <f t="shared" si="103"/>
        <v>0</v>
      </c>
      <c r="H293" s="45">
        <f t="shared" si="103"/>
        <v>4259</v>
      </c>
      <c r="I293" s="110">
        <f t="shared" si="103"/>
        <v>0</v>
      </c>
      <c r="J293" s="110">
        <f t="shared" ref="J293" si="104">J292</f>
        <v>0</v>
      </c>
      <c r="K293" s="110">
        <f t="shared" ref="K293" si="105">K292</f>
        <v>0</v>
      </c>
      <c r="L293" s="110">
        <v>0</v>
      </c>
    </row>
    <row r="294" spans="1:12">
      <c r="A294" s="71"/>
      <c r="B294" s="96"/>
      <c r="C294" s="78"/>
      <c r="D294" s="112"/>
      <c r="E294" s="112"/>
      <c r="F294" s="112"/>
      <c r="G294" s="112"/>
      <c r="H294" s="112"/>
      <c r="I294" s="112"/>
      <c r="J294" s="112"/>
      <c r="K294" s="112"/>
      <c r="L294" s="112"/>
    </row>
    <row r="295" spans="1:12">
      <c r="A295" s="71"/>
      <c r="B295" s="96">
        <v>64</v>
      </c>
      <c r="C295" s="78" t="s">
        <v>279</v>
      </c>
      <c r="D295" s="3"/>
      <c r="E295" s="3"/>
      <c r="F295" s="3"/>
      <c r="G295" s="3"/>
      <c r="H295" s="3"/>
      <c r="I295" s="3"/>
      <c r="J295" s="3"/>
      <c r="K295" s="3"/>
      <c r="L295" s="3"/>
    </row>
    <row r="296" spans="1:12">
      <c r="A296" s="71"/>
      <c r="B296" s="96" t="s">
        <v>280</v>
      </c>
      <c r="C296" s="78" t="s">
        <v>226</v>
      </c>
      <c r="D296" s="109">
        <v>0</v>
      </c>
      <c r="E296" s="109">
        <v>0</v>
      </c>
      <c r="F296" s="121">
        <v>3000</v>
      </c>
      <c r="G296" s="111">
        <v>0</v>
      </c>
      <c r="H296" s="121">
        <v>3000</v>
      </c>
      <c r="I296" s="111">
        <v>0</v>
      </c>
      <c r="J296" s="111">
        <v>0</v>
      </c>
      <c r="K296" s="111">
        <v>0</v>
      </c>
      <c r="L296" s="111">
        <v>0</v>
      </c>
    </row>
    <row r="297" spans="1:12">
      <c r="A297" s="71" t="s">
        <v>6</v>
      </c>
      <c r="B297" s="96">
        <v>64</v>
      </c>
      <c r="C297" s="78" t="s">
        <v>279</v>
      </c>
      <c r="D297" s="110">
        <f t="shared" ref="D297:I297" si="106">D296</f>
        <v>0</v>
      </c>
      <c r="E297" s="110">
        <f t="shared" si="106"/>
        <v>0</v>
      </c>
      <c r="F297" s="45">
        <f t="shared" si="106"/>
        <v>3000</v>
      </c>
      <c r="G297" s="110">
        <f t="shared" si="106"/>
        <v>0</v>
      </c>
      <c r="H297" s="45">
        <f t="shared" si="106"/>
        <v>3000</v>
      </c>
      <c r="I297" s="110">
        <f t="shared" si="106"/>
        <v>0</v>
      </c>
      <c r="J297" s="110">
        <f t="shared" ref="J297" si="107">J296</f>
        <v>0</v>
      </c>
      <c r="K297" s="110">
        <f t="shared" ref="K297" si="108">K296</f>
        <v>0</v>
      </c>
      <c r="L297" s="110">
        <v>0</v>
      </c>
    </row>
    <row r="298" spans="1:12">
      <c r="A298" s="71"/>
      <c r="B298" s="96"/>
      <c r="C298" s="78"/>
      <c r="D298" s="112"/>
      <c r="E298" s="112"/>
      <c r="F298" s="112"/>
      <c r="G298" s="112"/>
      <c r="H298" s="112"/>
      <c r="I298" s="112"/>
      <c r="J298" s="112"/>
      <c r="K298" s="112"/>
      <c r="L298" s="112"/>
    </row>
    <row r="299" spans="1:12" ht="27.95" customHeight="1">
      <c r="A299" s="71"/>
      <c r="B299" s="96">
        <v>65</v>
      </c>
      <c r="C299" s="78" t="s">
        <v>339</v>
      </c>
      <c r="D299" s="3"/>
      <c r="E299" s="3"/>
      <c r="F299" s="3"/>
      <c r="G299" s="3"/>
      <c r="H299" s="3"/>
      <c r="I299" s="3"/>
      <c r="J299" s="3"/>
      <c r="K299" s="3"/>
      <c r="L299" s="3"/>
    </row>
    <row r="300" spans="1:12">
      <c r="A300" s="71"/>
      <c r="B300" s="96" t="s">
        <v>299</v>
      </c>
      <c r="C300" s="78" t="s">
        <v>226</v>
      </c>
      <c r="D300" s="109">
        <v>0</v>
      </c>
      <c r="E300" s="109">
        <v>0</v>
      </c>
      <c r="F300" s="121">
        <v>10000</v>
      </c>
      <c r="G300" s="111">
        <v>0</v>
      </c>
      <c r="H300" s="121">
        <v>10000</v>
      </c>
      <c r="I300" s="111">
        <v>0</v>
      </c>
      <c r="J300" s="121">
        <v>10000</v>
      </c>
      <c r="K300" s="111">
        <v>0</v>
      </c>
      <c r="L300" s="121">
        <v>10000</v>
      </c>
    </row>
    <row r="301" spans="1:12" ht="27.95" customHeight="1">
      <c r="A301" s="71" t="s">
        <v>6</v>
      </c>
      <c r="B301" s="96">
        <v>65</v>
      </c>
      <c r="C301" s="78" t="s">
        <v>339</v>
      </c>
      <c r="D301" s="110">
        <f t="shared" ref="D301:I301" si="109">D300</f>
        <v>0</v>
      </c>
      <c r="E301" s="110">
        <f t="shared" si="109"/>
        <v>0</v>
      </c>
      <c r="F301" s="45">
        <f t="shared" si="109"/>
        <v>10000</v>
      </c>
      <c r="G301" s="110">
        <f t="shared" si="109"/>
        <v>0</v>
      </c>
      <c r="H301" s="45">
        <f t="shared" si="109"/>
        <v>10000</v>
      </c>
      <c r="I301" s="110">
        <f t="shared" si="109"/>
        <v>0</v>
      </c>
      <c r="J301" s="45">
        <f t="shared" ref="J301" si="110">J300</f>
        <v>10000</v>
      </c>
      <c r="K301" s="110">
        <f t="shared" ref="K301" si="111">K300</f>
        <v>0</v>
      </c>
      <c r="L301" s="45">
        <v>10000</v>
      </c>
    </row>
    <row r="302" spans="1:12">
      <c r="A302" s="71"/>
      <c r="B302" s="96"/>
      <c r="C302" s="78"/>
      <c r="D302" s="122"/>
      <c r="E302" s="122"/>
      <c r="F302" s="122"/>
      <c r="G302" s="122"/>
      <c r="H302" s="122"/>
      <c r="I302" s="122"/>
      <c r="J302" s="137"/>
      <c r="K302" s="122"/>
      <c r="L302" s="137"/>
    </row>
    <row r="303" spans="1:12" ht="27.95" customHeight="1">
      <c r="A303" s="138"/>
      <c r="B303" s="96">
        <v>66</v>
      </c>
      <c r="C303" s="78" t="s">
        <v>91</v>
      </c>
      <c r="D303" s="112"/>
      <c r="E303" s="112"/>
      <c r="F303" s="112"/>
      <c r="G303" s="112"/>
      <c r="H303" s="112"/>
      <c r="I303" s="112"/>
      <c r="J303" s="53"/>
      <c r="K303" s="112"/>
      <c r="L303" s="53"/>
    </row>
    <row r="304" spans="1:12">
      <c r="A304" s="138"/>
      <c r="B304" s="96" t="s">
        <v>357</v>
      </c>
      <c r="C304" s="78" t="s">
        <v>226</v>
      </c>
      <c r="D304" s="112">
        <v>0</v>
      </c>
      <c r="E304" s="112">
        <v>0</v>
      </c>
      <c r="F304" s="112">
        <v>0</v>
      </c>
      <c r="G304" s="112">
        <v>0</v>
      </c>
      <c r="H304" s="53">
        <v>2000</v>
      </c>
      <c r="I304" s="112">
        <v>0</v>
      </c>
      <c r="J304" s="121">
        <v>10000</v>
      </c>
      <c r="K304" s="112">
        <v>0</v>
      </c>
      <c r="L304" s="121">
        <v>10000</v>
      </c>
    </row>
    <row r="305" spans="1:12" ht="27.95" customHeight="1">
      <c r="A305" s="159" t="s">
        <v>6</v>
      </c>
      <c r="B305" s="130">
        <v>66</v>
      </c>
      <c r="C305" s="131" t="s">
        <v>91</v>
      </c>
      <c r="D305" s="110">
        <f>D304</f>
        <v>0</v>
      </c>
      <c r="E305" s="110">
        <f t="shared" ref="E305:L305" si="112">E304</f>
        <v>0</v>
      </c>
      <c r="F305" s="110">
        <f t="shared" si="112"/>
        <v>0</v>
      </c>
      <c r="G305" s="110">
        <f t="shared" si="112"/>
        <v>0</v>
      </c>
      <c r="H305" s="45">
        <f t="shared" si="112"/>
        <v>2000</v>
      </c>
      <c r="I305" s="110">
        <f t="shared" si="112"/>
        <v>0</v>
      </c>
      <c r="J305" s="45">
        <f t="shared" si="112"/>
        <v>10000</v>
      </c>
      <c r="K305" s="110">
        <f t="shared" si="112"/>
        <v>0</v>
      </c>
      <c r="L305" s="45">
        <v>10000</v>
      </c>
    </row>
    <row r="306" spans="1:12">
      <c r="A306" s="138"/>
      <c r="B306" s="96"/>
      <c r="C306" s="78"/>
      <c r="D306" s="112"/>
      <c r="E306" s="112"/>
      <c r="F306" s="112"/>
      <c r="G306" s="112"/>
      <c r="H306" s="112"/>
      <c r="I306" s="112"/>
      <c r="J306" s="53"/>
      <c r="K306" s="112"/>
      <c r="L306" s="53"/>
    </row>
    <row r="307" spans="1:12" ht="25.5">
      <c r="A307" s="138"/>
      <c r="B307" s="96">
        <v>67</v>
      </c>
      <c r="C307" s="78" t="s">
        <v>358</v>
      </c>
      <c r="D307" s="112"/>
      <c r="E307" s="112"/>
      <c r="F307" s="112"/>
      <c r="G307" s="112"/>
      <c r="H307" s="112"/>
      <c r="I307" s="112"/>
      <c r="J307" s="53"/>
      <c r="K307" s="112"/>
      <c r="L307" s="53"/>
    </row>
    <row r="308" spans="1:12">
      <c r="A308" s="138"/>
      <c r="B308" s="96" t="s">
        <v>359</v>
      </c>
      <c r="C308" s="78" t="s">
        <v>226</v>
      </c>
      <c r="D308" s="112">
        <v>0</v>
      </c>
      <c r="E308" s="112">
        <v>0</v>
      </c>
      <c r="F308" s="112">
        <v>0</v>
      </c>
      <c r="G308" s="112">
        <v>0</v>
      </c>
      <c r="H308" s="53">
        <v>5000</v>
      </c>
      <c r="I308" s="112">
        <v>0</v>
      </c>
      <c r="J308" s="53">
        <v>8400</v>
      </c>
      <c r="K308" s="112">
        <v>0</v>
      </c>
      <c r="L308" s="121">
        <v>8400</v>
      </c>
    </row>
    <row r="309" spans="1:12" ht="25.5">
      <c r="A309" s="138" t="s">
        <v>6</v>
      </c>
      <c r="B309" s="96">
        <v>67</v>
      </c>
      <c r="C309" s="78" t="s">
        <v>358</v>
      </c>
      <c r="D309" s="110">
        <f t="shared" ref="D309:L309" si="113">D308</f>
        <v>0</v>
      </c>
      <c r="E309" s="110">
        <f t="shared" si="113"/>
        <v>0</v>
      </c>
      <c r="F309" s="110">
        <f t="shared" si="113"/>
        <v>0</v>
      </c>
      <c r="G309" s="110">
        <f t="shared" si="113"/>
        <v>0</v>
      </c>
      <c r="H309" s="45">
        <f t="shared" si="113"/>
        <v>5000</v>
      </c>
      <c r="I309" s="110">
        <f t="shared" si="113"/>
        <v>0</v>
      </c>
      <c r="J309" s="45">
        <f t="shared" si="113"/>
        <v>8400</v>
      </c>
      <c r="K309" s="110">
        <f t="shared" si="113"/>
        <v>0</v>
      </c>
      <c r="L309" s="45">
        <v>8400</v>
      </c>
    </row>
    <row r="310" spans="1:12" ht="11.25" customHeight="1">
      <c r="A310" s="138"/>
      <c r="B310" s="96"/>
      <c r="C310" s="78"/>
      <c r="D310" s="112"/>
      <c r="E310" s="112"/>
      <c r="F310" s="112"/>
      <c r="G310" s="112"/>
      <c r="H310" s="112"/>
      <c r="I310" s="112"/>
      <c r="J310" s="53"/>
      <c r="K310" s="112"/>
      <c r="L310" s="53"/>
    </row>
    <row r="311" spans="1:12" ht="40.5" customHeight="1">
      <c r="A311" s="138"/>
      <c r="B311" s="96">
        <v>68</v>
      </c>
      <c r="C311" s="78" t="s">
        <v>360</v>
      </c>
      <c r="D311" s="112"/>
      <c r="E311" s="112"/>
      <c r="F311" s="112"/>
      <c r="G311" s="112"/>
      <c r="H311" s="112"/>
      <c r="I311" s="112"/>
      <c r="J311" s="53"/>
      <c r="K311" s="112"/>
      <c r="L311" s="53"/>
    </row>
    <row r="312" spans="1:12">
      <c r="A312" s="138"/>
      <c r="B312" s="96" t="s">
        <v>361</v>
      </c>
      <c r="C312" s="78" t="s">
        <v>226</v>
      </c>
      <c r="D312" s="112">
        <v>0</v>
      </c>
      <c r="E312" s="112">
        <v>0</v>
      </c>
      <c r="F312" s="112">
        <v>0</v>
      </c>
      <c r="G312" s="112">
        <v>0</v>
      </c>
      <c r="H312" s="53">
        <v>6000</v>
      </c>
      <c r="I312" s="112">
        <v>0</v>
      </c>
      <c r="J312" s="53"/>
      <c r="K312" s="112">
        <v>0</v>
      </c>
      <c r="L312" s="111">
        <v>0</v>
      </c>
    </row>
    <row r="313" spans="1:12" ht="41.25" customHeight="1">
      <c r="A313" s="138" t="s">
        <v>6</v>
      </c>
      <c r="B313" s="96">
        <v>68</v>
      </c>
      <c r="C313" s="78" t="s">
        <v>360</v>
      </c>
      <c r="D313" s="110">
        <f t="shared" ref="D313" si="114">D312</f>
        <v>0</v>
      </c>
      <c r="E313" s="110">
        <f t="shared" ref="E313" si="115">E312</f>
        <v>0</v>
      </c>
      <c r="F313" s="110">
        <f t="shared" ref="F313" si="116">F312</f>
        <v>0</v>
      </c>
      <c r="G313" s="110">
        <f t="shared" ref="G313" si="117">G312</f>
        <v>0</v>
      </c>
      <c r="H313" s="45">
        <f t="shared" ref="H313" si="118">H312</f>
        <v>6000</v>
      </c>
      <c r="I313" s="110">
        <f t="shared" ref="I313" si="119">I312</f>
        <v>0</v>
      </c>
      <c r="J313" s="110">
        <f t="shared" ref="J313" si="120">J312</f>
        <v>0</v>
      </c>
      <c r="K313" s="110">
        <f t="shared" ref="K313" si="121">K312</f>
        <v>0</v>
      </c>
      <c r="L313" s="110">
        <v>0</v>
      </c>
    </row>
    <row r="314" spans="1:12" ht="11.25" customHeight="1">
      <c r="A314" s="138"/>
      <c r="B314" s="96"/>
      <c r="C314" s="78"/>
      <c r="D314" s="112"/>
      <c r="E314" s="112"/>
      <c r="F314" s="112"/>
      <c r="G314" s="112"/>
      <c r="H314" s="112"/>
      <c r="I314" s="112"/>
      <c r="J314" s="53"/>
      <c r="K314" s="112"/>
      <c r="L314" s="53"/>
    </row>
    <row r="315" spans="1:12" ht="38.25">
      <c r="A315" s="138"/>
      <c r="B315" s="96">
        <v>69</v>
      </c>
      <c r="C315" s="78" t="s">
        <v>362</v>
      </c>
      <c r="D315" s="112"/>
      <c r="E315" s="112"/>
      <c r="F315" s="112"/>
      <c r="G315" s="112"/>
      <c r="H315" s="112"/>
      <c r="I315" s="112"/>
      <c r="J315" s="53"/>
      <c r="K315" s="112"/>
      <c r="L315" s="53"/>
    </row>
    <row r="316" spans="1:12">
      <c r="A316" s="138"/>
      <c r="B316" s="96" t="s">
        <v>363</v>
      </c>
      <c r="C316" s="78" t="s">
        <v>226</v>
      </c>
      <c r="D316" s="112">
        <v>0</v>
      </c>
      <c r="E316" s="112">
        <v>0</v>
      </c>
      <c r="F316" s="112">
        <v>0</v>
      </c>
      <c r="G316" s="112">
        <v>0</v>
      </c>
      <c r="H316" s="53">
        <v>15000</v>
      </c>
      <c r="I316" s="112">
        <v>0</v>
      </c>
      <c r="J316" s="53">
        <v>35000</v>
      </c>
      <c r="K316" s="112">
        <v>0</v>
      </c>
      <c r="L316" s="121">
        <v>35000</v>
      </c>
    </row>
    <row r="317" spans="1:12" ht="38.25">
      <c r="A317" s="138" t="s">
        <v>6</v>
      </c>
      <c r="B317" s="96">
        <v>69</v>
      </c>
      <c r="C317" s="78" t="s">
        <v>362</v>
      </c>
      <c r="D317" s="110">
        <f t="shared" ref="D317" si="122">D316</f>
        <v>0</v>
      </c>
      <c r="E317" s="110">
        <f t="shared" ref="E317" si="123">E316</f>
        <v>0</v>
      </c>
      <c r="F317" s="110">
        <f t="shared" ref="F317" si="124">F316</f>
        <v>0</v>
      </c>
      <c r="G317" s="110">
        <f t="shared" ref="G317" si="125">G316</f>
        <v>0</v>
      </c>
      <c r="H317" s="45">
        <f t="shared" ref="H317" si="126">H316</f>
        <v>15000</v>
      </c>
      <c r="I317" s="110">
        <f t="shared" ref="I317" si="127">I316</f>
        <v>0</v>
      </c>
      <c r="J317" s="45">
        <f t="shared" ref="J317" si="128">J316</f>
        <v>35000</v>
      </c>
      <c r="K317" s="110">
        <f t="shared" ref="K317" si="129">K316</f>
        <v>0</v>
      </c>
      <c r="L317" s="45">
        <v>35000</v>
      </c>
    </row>
    <row r="318" spans="1:12" ht="12" customHeight="1">
      <c r="A318" s="71"/>
      <c r="B318" s="96"/>
      <c r="C318" s="78"/>
      <c r="D318" s="122"/>
      <c r="E318" s="122"/>
      <c r="F318" s="122"/>
      <c r="G318" s="122"/>
      <c r="H318" s="122"/>
      <c r="I318" s="122"/>
      <c r="J318" s="122"/>
      <c r="K318" s="122"/>
      <c r="L318" s="122"/>
    </row>
    <row r="319" spans="1:12" ht="27.95" customHeight="1">
      <c r="A319" s="71"/>
      <c r="B319" s="96">
        <v>70</v>
      </c>
      <c r="C319" s="78" t="s">
        <v>392</v>
      </c>
      <c r="D319" s="3"/>
      <c r="E319" s="3"/>
      <c r="F319" s="3"/>
      <c r="G319" s="3"/>
      <c r="H319" s="147"/>
      <c r="I319" s="3"/>
      <c r="J319" s="3"/>
      <c r="K319" s="147"/>
      <c r="L319" s="3"/>
    </row>
    <row r="320" spans="1:12">
      <c r="A320" s="71"/>
      <c r="B320" s="96" t="s">
        <v>391</v>
      </c>
      <c r="C320" s="78" t="s">
        <v>226</v>
      </c>
      <c r="D320" s="109">
        <v>0</v>
      </c>
      <c r="E320" s="109">
        <v>0</v>
      </c>
      <c r="F320" s="111">
        <v>0</v>
      </c>
      <c r="G320" s="111"/>
      <c r="H320" s="111">
        <v>0</v>
      </c>
      <c r="I320" s="111">
        <v>0</v>
      </c>
      <c r="J320" s="121">
        <v>10000</v>
      </c>
      <c r="K320" s="111">
        <v>0</v>
      </c>
      <c r="L320" s="121">
        <v>10000</v>
      </c>
    </row>
    <row r="321" spans="1:12" ht="27.95" customHeight="1">
      <c r="A321" s="71" t="s">
        <v>6</v>
      </c>
      <c r="B321" s="96">
        <v>70</v>
      </c>
      <c r="C321" s="78" t="s">
        <v>392</v>
      </c>
      <c r="D321" s="110">
        <f t="shared" ref="D321:L321" si="130">D320</f>
        <v>0</v>
      </c>
      <c r="E321" s="110">
        <f t="shared" si="130"/>
        <v>0</v>
      </c>
      <c r="F321" s="110">
        <f t="shared" si="130"/>
        <v>0</v>
      </c>
      <c r="G321" s="110">
        <f t="shared" si="130"/>
        <v>0</v>
      </c>
      <c r="H321" s="110">
        <f t="shared" si="130"/>
        <v>0</v>
      </c>
      <c r="I321" s="110">
        <f t="shared" si="130"/>
        <v>0</v>
      </c>
      <c r="J321" s="45">
        <f t="shared" si="130"/>
        <v>10000</v>
      </c>
      <c r="K321" s="110">
        <f t="shared" si="130"/>
        <v>0</v>
      </c>
      <c r="L321" s="45">
        <v>10000</v>
      </c>
    </row>
    <row r="322" spans="1:12" ht="12" customHeight="1">
      <c r="A322" s="71"/>
      <c r="B322" s="96"/>
      <c r="C322" s="78"/>
      <c r="D322" s="122"/>
      <c r="E322" s="122"/>
      <c r="F322" s="122"/>
      <c r="G322" s="122"/>
      <c r="H322" s="122"/>
      <c r="I322" s="122"/>
      <c r="J322" s="122"/>
      <c r="K322" s="122"/>
      <c r="L322" s="122"/>
    </row>
    <row r="323" spans="1:12">
      <c r="A323" s="71"/>
      <c r="B323" s="96">
        <v>71</v>
      </c>
      <c r="C323" s="78" t="s">
        <v>402</v>
      </c>
      <c r="D323" s="3"/>
      <c r="E323" s="3"/>
      <c r="F323" s="3"/>
      <c r="G323" s="3"/>
      <c r="H323" s="147"/>
      <c r="I323" s="3"/>
      <c r="J323" s="3"/>
      <c r="K323" s="147"/>
      <c r="L323" s="3"/>
    </row>
    <row r="324" spans="1:12">
      <c r="A324" s="71"/>
      <c r="B324" s="96" t="s">
        <v>403</v>
      </c>
      <c r="C324" s="78" t="s">
        <v>226</v>
      </c>
      <c r="D324" s="109">
        <v>0</v>
      </c>
      <c r="E324" s="109">
        <v>0</v>
      </c>
      <c r="F324" s="111">
        <v>0</v>
      </c>
      <c r="G324" s="111"/>
      <c r="H324" s="111">
        <v>0</v>
      </c>
      <c r="I324" s="111">
        <v>0</v>
      </c>
      <c r="J324" s="53">
        <v>10000</v>
      </c>
      <c r="K324" s="111">
        <v>0</v>
      </c>
      <c r="L324" s="121">
        <v>10000</v>
      </c>
    </row>
    <row r="325" spans="1:12">
      <c r="A325" s="71" t="s">
        <v>6</v>
      </c>
      <c r="B325" s="96">
        <v>71</v>
      </c>
      <c r="C325" s="78" t="s">
        <v>402</v>
      </c>
      <c r="D325" s="110">
        <f t="shared" ref="D325:L325" si="131">D324</f>
        <v>0</v>
      </c>
      <c r="E325" s="110">
        <f t="shared" si="131"/>
        <v>0</v>
      </c>
      <c r="F325" s="110">
        <f t="shared" si="131"/>
        <v>0</v>
      </c>
      <c r="G325" s="110">
        <f t="shared" si="131"/>
        <v>0</v>
      </c>
      <c r="H325" s="110">
        <f t="shared" si="131"/>
        <v>0</v>
      </c>
      <c r="I325" s="110">
        <f t="shared" si="131"/>
        <v>0</v>
      </c>
      <c r="J325" s="45">
        <f t="shared" si="131"/>
        <v>10000</v>
      </c>
      <c r="K325" s="110">
        <f t="shared" si="131"/>
        <v>0</v>
      </c>
      <c r="L325" s="45">
        <v>10000</v>
      </c>
    </row>
    <row r="326" spans="1:12">
      <c r="A326" s="71" t="s">
        <v>6</v>
      </c>
      <c r="B326" s="75">
        <v>46</v>
      </c>
      <c r="C326" s="73" t="s">
        <v>96</v>
      </c>
      <c r="D326" s="113">
        <f>D281+D285+D289+D293+D297+D301+D305+D309+D313+D317+D321+D325</f>
        <v>0</v>
      </c>
      <c r="E326" s="113">
        <f t="shared" ref="E326:L326" si="132">E281+E285+E289+E293+E297+E301+E305+E309+E313+E317+E321+E325</f>
        <v>0</v>
      </c>
      <c r="F326" s="50">
        <f t="shared" si="132"/>
        <v>61683</v>
      </c>
      <c r="G326" s="113">
        <f t="shared" si="132"/>
        <v>0</v>
      </c>
      <c r="H326" s="50">
        <f t="shared" si="132"/>
        <v>110259</v>
      </c>
      <c r="I326" s="113">
        <f t="shared" si="132"/>
        <v>0</v>
      </c>
      <c r="J326" s="50">
        <f t="shared" si="132"/>
        <v>133400</v>
      </c>
      <c r="K326" s="113">
        <f t="shared" si="132"/>
        <v>0</v>
      </c>
      <c r="L326" s="50">
        <v>133400</v>
      </c>
    </row>
    <row r="327" spans="1:12" ht="12" customHeight="1">
      <c r="A327" s="71"/>
      <c r="B327" s="96"/>
      <c r="C327" s="78"/>
      <c r="D327" s="109"/>
      <c r="E327" s="109"/>
      <c r="F327" s="121"/>
      <c r="G327" s="111"/>
      <c r="H327" s="121"/>
      <c r="I327" s="111"/>
      <c r="J327" s="111"/>
      <c r="K327" s="111"/>
      <c r="L327" s="111"/>
    </row>
    <row r="328" spans="1:12">
      <c r="A328" s="71"/>
      <c r="B328" s="75">
        <v>47</v>
      </c>
      <c r="C328" s="73" t="s">
        <v>97</v>
      </c>
      <c r="D328" s="76"/>
      <c r="E328" s="76"/>
      <c r="F328" s="77"/>
      <c r="G328" s="77"/>
      <c r="H328" s="77"/>
      <c r="I328" s="77"/>
      <c r="J328" s="77"/>
      <c r="K328" s="40"/>
      <c r="L328" s="77"/>
    </row>
    <row r="329" spans="1:12">
      <c r="A329" s="71"/>
      <c r="B329" s="96">
        <v>60</v>
      </c>
      <c r="C329" s="78" t="s">
        <v>224</v>
      </c>
      <c r="D329" s="3"/>
      <c r="E329" s="3"/>
      <c r="F329" s="3"/>
      <c r="G329" s="3"/>
      <c r="H329" s="3"/>
      <c r="I329" s="3"/>
      <c r="J329" s="3"/>
      <c r="K329" s="3"/>
      <c r="L329" s="3"/>
    </row>
    <row r="330" spans="1:12">
      <c r="A330" s="71"/>
      <c r="B330" s="96" t="s">
        <v>225</v>
      </c>
      <c r="C330" s="78" t="s">
        <v>226</v>
      </c>
      <c r="D330" s="113">
        <v>0</v>
      </c>
      <c r="E330" s="113">
        <v>0</v>
      </c>
      <c r="F330" s="141">
        <v>2585</v>
      </c>
      <c r="G330" s="125">
        <v>0</v>
      </c>
      <c r="H330" s="141">
        <v>2585</v>
      </c>
      <c r="I330" s="125">
        <v>0</v>
      </c>
      <c r="J330" s="125">
        <v>0</v>
      </c>
      <c r="K330" s="125">
        <v>0</v>
      </c>
      <c r="L330" s="125">
        <v>0</v>
      </c>
    </row>
    <row r="331" spans="1:12">
      <c r="A331" s="71" t="s">
        <v>6</v>
      </c>
      <c r="B331" s="96">
        <v>60</v>
      </c>
      <c r="C331" s="78" t="s">
        <v>224</v>
      </c>
      <c r="D331" s="113">
        <f t="shared" ref="D331:I331" si="133">D330</f>
        <v>0</v>
      </c>
      <c r="E331" s="113">
        <f t="shared" si="133"/>
        <v>0</v>
      </c>
      <c r="F331" s="50">
        <f t="shared" si="133"/>
        <v>2585</v>
      </c>
      <c r="G331" s="113">
        <f t="shared" si="133"/>
        <v>0</v>
      </c>
      <c r="H331" s="50">
        <f t="shared" si="133"/>
        <v>2585</v>
      </c>
      <c r="I331" s="113">
        <f t="shared" si="133"/>
        <v>0</v>
      </c>
      <c r="J331" s="113">
        <f t="shared" ref="J331" si="134">J330</f>
        <v>0</v>
      </c>
      <c r="K331" s="113">
        <f t="shared" ref="K331" si="135">K330</f>
        <v>0</v>
      </c>
      <c r="L331" s="113">
        <v>0</v>
      </c>
    </row>
    <row r="332" spans="1:12" ht="12" customHeight="1">
      <c r="A332" s="71"/>
      <c r="B332" s="96"/>
      <c r="C332" s="78"/>
      <c r="D332" s="122"/>
      <c r="E332" s="122"/>
      <c r="F332" s="122"/>
      <c r="G332" s="122"/>
      <c r="H332" s="122"/>
      <c r="I332" s="122"/>
      <c r="J332" s="122"/>
      <c r="K332" s="122"/>
      <c r="L332" s="122"/>
    </row>
    <row r="333" spans="1:12">
      <c r="A333" s="71"/>
      <c r="B333" s="96">
        <v>61</v>
      </c>
      <c r="C333" s="78" t="s">
        <v>244</v>
      </c>
      <c r="D333" s="3"/>
      <c r="E333" s="3"/>
      <c r="F333" s="3"/>
      <c r="G333" s="3"/>
      <c r="H333" s="3"/>
      <c r="I333" s="3"/>
      <c r="J333" s="3"/>
      <c r="K333" s="3"/>
      <c r="L333" s="3"/>
    </row>
    <row r="334" spans="1:12">
      <c r="A334" s="71"/>
      <c r="B334" s="96" t="s">
        <v>245</v>
      </c>
      <c r="C334" s="78" t="s">
        <v>226</v>
      </c>
      <c r="D334" s="109">
        <v>0</v>
      </c>
      <c r="E334" s="109">
        <v>0</v>
      </c>
      <c r="F334" s="121">
        <v>50000</v>
      </c>
      <c r="G334" s="111">
        <v>0</v>
      </c>
      <c r="H334" s="121">
        <v>50000</v>
      </c>
      <c r="I334" s="111">
        <v>0</v>
      </c>
      <c r="J334" s="111">
        <v>0</v>
      </c>
      <c r="K334" s="111">
        <v>0</v>
      </c>
      <c r="L334" s="111">
        <v>0</v>
      </c>
    </row>
    <row r="335" spans="1:12">
      <c r="A335" s="71" t="s">
        <v>6</v>
      </c>
      <c r="B335" s="96">
        <v>61</v>
      </c>
      <c r="C335" s="78" t="s">
        <v>244</v>
      </c>
      <c r="D335" s="110">
        <f t="shared" ref="D335:I335" si="136">D334</f>
        <v>0</v>
      </c>
      <c r="E335" s="110">
        <f t="shared" si="136"/>
        <v>0</v>
      </c>
      <c r="F335" s="45">
        <f t="shared" si="136"/>
        <v>50000</v>
      </c>
      <c r="G335" s="110">
        <f t="shared" si="136"/>
        <v>0</v>
      </c>
      <c r="H335" s="45">
        <f t="shared" si="136"/>
        <v>50000</v>
      </c>
      <c r="I335" s="110">
        <f t="shared" si="136"/>
        <v>0</v>
      </c>
      <c r="J335" s="110">
        <f t="shared" ref="J335" si="137">J334</f>
        <v>0</v>
      </c>
      <c r="K335" s="110">
        <f t="shared" ref="K335" si="138">K334</f>
        <v>0</v>
      </c>
      <c r="L335" s="110">
        <v>0</v>
      </c>
    </row>
    <row r="336" spans="1:12" ht="12" customHeight="1">
      <c r="A336" s="71"/>
      <c r="B336" s="96"/>
      <c r="C336" s="78"/>
      <c r="D336" s="112"/>
      <c r="E336" s="112"/>
      <c r="F336" s="112"/>
      <c r="G336" s="112"/>
      <c r="H336" s="112"/>
      <c r="I336" s="112"/>
      <c r="J336" s="112"/>
      <c r="K336" s="112"/>
      <c r="L336" s="112"/>
    </row>
    <row r="337" spans="1:12">
      <c r="A337" s="71"/>
      <c r="B337" s="96">
        <v>62</v>
      </c>
      <c r="C337" s="78" t="s">
        <v>117</v>
      </c>
      <c r="D337" s="3"/>
      <c r="E337" s="3"/>
      <c r="F337" s="3"/>
      <c r="G337" s="3"/>
      <c r="H337" s="3"/>
      <c r="I337" s="3"/>
      <c r="J337" s="3"/>
      <c r="K337" s="3"/>
      <c r="L337" s="3"/>
    </row>
    <row r="338" spans="1:12">
      <c r="A338" s="71"/>
      <c r="B338" s="96" t="s">
        <v>254</v>
      </c>
      <c r="C338" s="78" t="s">
        <v>255</v>
      </c>
      <c r="D338" s="109">
        <v>0</v>
      </c>
      <c r="E338" s="109">
        <v>0</v>
      </c>
      <c r="F338" s="121">
        <v>1728</v>
      </c>
      <c r="G338" s="111">
        <v>0</v>
      </c>
      <c r="H338" s="121">
        <v>1728</v>
      </c>
      <c r="I338" s="111">
        <v>0</v>
      </c>
      <c r="J338" s="111">
        <v>0</v>
      </c>
      <c r="K338" s="111">
        <v>0</v>
      </c>
      <c r="L338" s="111">
        <v>0</v>
      </c>
    </row>
    <row r="339" spans="1:12">
      <c r="A339" s="71" t="s">
        <v>6</v>
      </c>
      <c r="B339" s="96">
        <v>62</v>
      </c>
      <c r="C339" s="78" t="s">
        <v>117</v>
      </c>
      <c r="D339" s="110">
        <f t="shared" ref="D339:I339" si="139">D338</f>
        <v>0</v>
      </c>
      <c r="E339" s="110">
        <f t="shared" si="139"/>
        <v>0</v>
      </c>
      <c r="F339" s="45">
        <f t="shared" si="139"/>
        <v>1728</v>
      </c>
      <c r="G339" s="110">
        <f t="shared" si="139"/>
        <v>0</v>
      </c>
      <c r="H339" s="45">
        <f t="shared" si="139"/>
        <v>1728</v>
      </c>
      <c r="I339" s="110">
        <f t="shared" si="139"/>
        <v>0</v>
      </c>
      <c r="J339" s="110">
        <f t="shared" ref="J339" si="140">J338</f>
        <v>0</v>
      </c>
      <c r="K339" s="110">
        <f t="shared" ref="K339" si="141">K338</f>
        <v>0</v>
      </c>
      <c r="L339" s="110">
        <v>0</v>
      </c>
    </row>
    <row r="340" spans="1:12" ht="12.75" customHeight="1">
      <c r="A340" s="71"/>
      <c r="B340" s="96"/>
      <c r="C340" s="78"/>
      <c r="D340" s="112"/>
      <c r="E340" s="112"/>
      <c r="F340" s="112"/>
      <c r="G340" s="112"/>
      <c r="H340" s="112"/>
      <c r="I340" s="112"/>
      <c r="J340" s="112"/>
      <c r="K340" s="112"/>
      <c r="L340" s="112"/>
    </row>
    <row r="341" spans="1:12">
      <c r="A341" s="71"/>
      <c r="B341" s="96">
        <v>63</v>
      </c>
      <c r="C341" s="78" t="s">
        <v>256</v>
      </c>
      <c r="D341" s="3"/>
      <c r="E341" s="3"/>
      <c r="F341" s="3"/>
      <c r="G341" s="3"/>
      <c r="H341" s="3"/>
      <c r="I341" s="3"/>
      <c r="J341" s="3"/>
      <c r="K341" s="3"/>
      <c r="L341" s="3"/>
    </row>
    <row r="342" spans="1:12">
      <c r="A342" s="71"/>
      <c r="B342" s="96" t="s">
        <v>257</v>
      </c>
      <c r="C342" s="78" t="s">
        <v>255</v>
      </c>
      <c r="D342" s="109">
        <v>0</v>
      </c>
      <c r="E342" s="109">
        <v>0</v>
      </c>
      <c r="F342" s="121">
        <v>15625</v>
      </c>
      <c r="G342" s="111">
        <v>0</v>
      </c>
      <c r="H342" s="121">
        <v>15625</v>
      </c>
      <c r="I342" s="111">
        <v>0</v>
      </c>
      <c r="J342" s="111">
        <v>0</v>
      </c>
      <c r="K342" s="111">
        <v>0</v>
      </c>
      <c r="L342" s="111">
        <v>0</v>
      </c>
    </row>
    <row r="343" spans="1:12">
      <c r="A343" s="129" t="s">
        <v>6</v>
      </c>
      <c r="B343" s="130">
        <v>63</v>
      </c>
      <c r="C343" s="131" t="s">
        <v>256</v>
      </c>
      <c r="D343" s="110">
        <f t="shared" ref="D343:I343" si="142">D342</f>
        <v>0</v>
      </c>
      <c r="E343" s="110">
        <f t="shared" si="142"/>
        <v>0</v>
      </c>
      <c r="F343" s="45">
        <f t="shared" si="142"/>
        <v>15625</v>
      </c>
      <c r="G343" s="110">
        <f t="shared" si="142"/>
        <v>0</v>
      </c>
      <c r="H343" s="45">
        <f t="shared" si="142"/>
        <v>15625</v>
      </c>
      <c r="I343" s="110">
        <f t="shared" si="142"/>
        <v>0</v>
      </c>
      <c r="J343" s="110">
        <f t="shared" ref="J343" si="143">J342</f>
        <v>0</v>
      </c>
      <c r="K343" s="110">
        <f t="shared" ref="K343" si="144">K342</f>
        <v>0</v>
      </c>
      <c r="L343" s="110">
        <v>0</v>
      </c>
    </row>
    <row r="344" spans="1:12" hidden="1">
      <c r="A344" s="71"/>
      <c r="B344" s="96"/>
      <c r="C344" s="78"/>
      <c r="D344" s="112"/>
      <c r="E344" s="112"/>
      <c r="F344" s="112"/>
      <c r="G344" s="112"/>
      <c r="H344" s="112"/>
      <c r="I344" s="112"/>
      <c r="J344" s="112"/>
      <c r="K344" s="112"/>
      <c r="L344" s="112"/>
    </row>
    <row r="345" spans="1:12" ht="14.1" customHeight="1">
      <c r="A345" s="71"/>
      <c r="B345" s="96">
        <v>64</v>
      </c>
      <c r="C345" s="78" t="s">
        <v>281</v>
      </c>
      <c r="D345" s="3"/>
      <c r="E345" s="3"/>
      <c r="F345" s="3"/>
      <c r="G345" s="3"/>
      <c r="H345" s="3"/>
      <c r="I345" s="3"/>
      <c r="J345" s="3"/>
      <c r="K345" s="3"/>
      <c r="L345" s="3"/>
    </row>
    <row r="346" spans="1:12" ht="14.1" customHeight="1">
      <c r="A346" s="71"/>
      <c r="B346" s="96" t="s">
        <v>282</v>
      </c>
      <c r="C346" s="78" t="s">
        <v>283</v>
      </c>
      <c r="D346" s="109">
        <v>0</v>
      </c>
      <c r="E346" s="109">
        <v>0</v>
      </c>
      <c r="F346" s="121">
        <v>2800</v>
      </c>
      <c r="G346" s="111">
        <v>0</v>
      </c>
      <c r="H346" s="121">
        <v>2800</v>
      </c>
      <c r="I346" s="111">
        <v>0</v>
      </c>
      <c r="J346" s="111">
        <v>0</v>
      </c>
      <c r="K346" s="111">
        <v>0</v>
      </c>
      <c r="L346" s="111">
        <v>0</v>
      </c>
    </row>
    <row r="347" spans="1:12" ht="14.1" customHeight="1">
      <c r="A347" s="71" t="s">
        <v>6</v>
      </c>
      <c r="B347" s="96">
        <v>64</v>
      </c>
      <c r="C347" s="78" t="s">
        <v>281</v>
      </c>
      <c r="D347" s="110">
        <f t="shared" ref="D347:I347" si="145">D346</f>
        <v>0</v>
      </c>
      <c r="E347" s="110">
        <f t="shared" si="145"/>
        <v>0</v>
      </c>
      <c r="F347" s="45">
        <f t="shared" si="145"/>
        <v>2800</v>
      </c>
      <c r="G347" s="110">
        <f t="shared" si="145"/>
        <v>0</v>
      </c>
      <c r="H347" s="45">
        <f t="shared" si="145"/>
        <v>2800</v>
      </c>
      <c r="I347" s="110">
        <f t="shared" si="145"/>
        <v>0</v>
      </c>
      <c r="J347" s="110">
        <f t="shared" ref="J347" si="146">J346</f>
        <v>0</v>
      </c>
      <c r="K347" s="110">
        <f t="shared" ref="K347" si="147">K346</f>
        <v>0</v>
      </c>
      <c r="L347" s="110">
        <v>0</v>
      </c>
    </row>
    <row r="348" spans="1:12" ht="11.1" customHeight="1">
      <c r="A348" s="71"/>
      <c r="B348" s="96"/>
      <c r="C348" s="78"/>
      <c r="D348" s="122"/>
      <c r="E348" s="122"/>
      <c r="F348" s="122"/>
      <c r="G348" s="122"/>
      <c r="H348" s="122"/>
      <c r="I348" s="122"/>
      <c r="J348" s="137"/>
      <c r="K348" s="122"/>
      <c r="L348" s="137"/>
    </row>
    <row r="349" spans="1:12" ht="25.5">
      <c r="A349" s="138"/>
      <c r="B349" s="96">
        <v>65</v>
      </c>
      <c r="C349" s="78" t="s">
        <v>364</v>
      </c>
      <c r="D349" s="112"/>
      <c r="E349" s="112"/>
      <c r="F349" s="112"/>
      <c r="G349" s="112"/>
      <c r="H349" s="112"/>
      <c r="I349" s="112"/>
      <c r="J349" s="53"/>
      <c r="K349" s="112"/>
      <c r="L349" s="53"/>
    </row>
    <row r="350" spans="1:12">
      <c r="A350" s="138"/>
      <c r="B350" s="96" t="s">
        <v>365</v>
      </c>
      <c r="C350" s="78" t="s">
        <v>283</v>
      </c>
      <c r="D350" s="112">
        <v>0</v>
      </c>
      <c r="E350" s="112">
        <v>0</v>
      </c>
      <c r="F350" s="112">
        <v>0</v>
      </c>
      <c r="G350" s="112">
        <v>0</v>
      </c>
      <c r="H350" s="53">
        <v>2000</v>
      </c>
      <c r="I350" s="112">
        <v>0</v>
      </c>
      <c r="J350" s="112">
        <v>0</v>
      </c>
      <c r="K350" s="112">
        <v>0</v>
      </c>
      <c r="L350" s="111">
        <v>0</v>
      </c>
    </row>
    <row r="351" spans="1:12" ht="25.5">
      <c r="A351" s="138" t="s">
        <v>6</v>
      </c>
      <c r="B351" s="96">
        <v>65</v>
      </c>
      <c r="C351" s="78" t="s">
        <v>364</v>
      </c>
      <c r="D351" s="110">
        <f>SUM(D350)</f>
        <v>0</v>
      </c>
      <c r="E351" s="110">
        <f t="shared" ref="E351:L351" si="148">SUM(E350)</f>
        <v>0</v>
      </c>
      <c r="F351" s="110">
        <f t="shared" si="148"/>
        <v>0</v>
      </c>
      <c r="G351" s="110">
        <f t="shared" si="148"/>
        <v>0</v>
      </c>
      <c r="H351" s="45">
        <f t="shared" si="148"/>
        <v>2000</v>
      </c>
      <c r="I351" s="110">
        <f t="shared" si="148"/>
        <v>0</v>
      </c>
      <c r="J351" s="110">
        <f t="shared" si="148"/>
        <v>0</v>
      </c>
      <c r="K351" s="110">
        <f t="shared" si="148"/>
        <v>0</v>
      </c>
      <c r="L351" s="110">
        <v>0</v>
      </c>
    </row>
    <row r="352" spans="1:12">
      <c r="A352" s="71" t="s">
        <v>6</v>
      </c>
      <c r="B352" s="75">
        <v>47</v>
      </c>
      <c r="C352" s="73" t="s">
        <v>97</v>
      </c>
      <c r="D352" s="110">
        <f>D331+D335+D339+D343+D347+D351</f>
        <v>0</v>
      </c>
      <c r="E352" s="110">
        <f t="shared" ref="E352:L352" si="149">E331+E335+E339+E343+E347+E351</f>
        <v>0</v>
      </c>
      <c r="F352" s="45">
        <f>F331+F335+F339+F343+F347+F351</f>
        <v>72738</v>
      </c>
      <c r="G352" s="110">
        <f t="shared" si="149"/>
        <v>0</v>
      </c>
      <c r="H352" s="45">
        <f>H331+H335+H339+H343+H347+H351</f>
        <v>74738</v>
      </c>
      <c r="I352" s="110">
        <f t="shared" si="149"/>
        <v>0</v>
      </c>
      <c r="J352" s="110">
        <f t="shared" si="149"/>
        <v>0</v>
      </c>
      <c r="K352" s="110">
        <f t="shared" si="149"/>
        <v>0</v>
      </c>
      <c r="L352" s="110">
        <v>0</v>
      </c>
    </row>
    <row r="353" spans="1:12" ht="11.1" customHeight="1">
      <c r="A353" s="71"/>
      <c r="B353" s="96"/>
      <c r="C353" s="78"/>
      <c r="D353" s="109"/>
      <c r="E353" s="109"/>
      <c r="F353" s="121"/>
      <c r="G353" s="111"/>
      <c r="H353" s="121"/>
      <c r="I353" s="111"/>
      <c r="J353" s="111"/>
      <c r="K353" s="111"/>
      <c r="L353" s="111"/>
    </row>
    <row r="354" spans="1:12" ht="14.1" customHeight="1">
      <c r="A354" s="71"/>
      <c r="B354" s="75">
        <v>48</v>
      </c>
      <c r="C354" s="73" t="s">
        <v>98</v>
      </c>
      <c r="D354" s="76"/>
      <c r="E354" s="76"/>
      <c r="F354" s="77"/>
      <c r="G354" s="77"/>
      <c r="H354" s="77"/>
      <c r="I354" s="77"/>
      <c r="J354" s="77"/>
      <c r="K354" s="40"/>
      <c r="L354" s="77"/>
    </row>
    <row r="355" spans="1:12" ht="14.1" customHeight="1">
      <c r="A355" s="71"/>
      <c r="B355" s="96">
        <v>60</v>
      </c>
      <c r="C355" s="78" t="s">
        <v>266</v>
      </c>
      <c r="D355" s="3"/>
      <c r="E355" s="3"/>
      <c r="F355" s="3"/>
      <c r="G355" s="3"/>
      <c r="H355" s="3"/>
      <c r="I355" s="3"/>
      <c r="J355" s="3"/>
      <c r="K355" s="3"/>
      <c r="L355" s="3"/>
    </row>
    <row r="356" spans="1:12" ht="14.1" customHeight="1">
      <c r="A356" s="71"/>
      <c r="B356" s="96" t="s">
        <v>267</v>
      </c>
      <c r="C356" s="78" t="s">
        <v>226</v>
      </c>
      <c r="D356" s="109">
        <v>0</v>
      </c>
      <c r="E356" s="109">
        <v>0</v>
      </c>
      <c r="F356" s="121">
        <v>5000</v>
      </c>
      <c r="G356" s="111">
        <v>0</v>
      </c>
      <c r="H356" s="121">
        <f>5000+5000</f>
        <v>10000</v>
      </c>
      <c r="I356" s="111">
        <v>0</v>
      </c>
      <c r="J356" s="111">
        <v>0</v>
      </c>
      <c r="K356" s="111">
        <v>0</v>
      </c>
      <c r="L356" s="111">
        <v>0</v>
      </c>
    </row>
    <row r="357" spans="1:12" ht="14.1" customHeight="1">
      <c r="A357" s="71" t="s">
        <v>6</v>
      </c>
      <c r="B357" s="96">
        <v>60</v>
      </c>
      <c r="C357" s="78" t="s">
        <v>266</v>
      </c>
      <c r="D357" s="110">
        <f t="shared" ref="D357:I357" si="150">D356</f>
        <v>0</v>
      </c>
      <c r="E357" s="110">
        <f t="shared" si="150"/>
        <v>0</v>
      </c>
      <c r="F357" s="45">
        <f t="shared" si="150"/>
        <v>5000</v>
      </c>
      <c r="G357" s="110">
        <f t="shared" si="150"/>
        <v>0</v>
      </c>
      <c r="H357" s="45">
        <f t="shared" si="150"/>
        <v>10000</v>
      </c>
      <c r="I357" s="110">
        <f t="shared" si="150"/>
        <v>0</v>
      </c>
      <c r="J357" s="110">
        <f t="shared" ref="J357" si="151">J356</f>
        <v>0</v>
      </c>
      <c r="K357" s="110">
        <f t="shared" ref="K357" si="152">K356</f>
        <v>0</v>
      </c>
      <c r="L357" s="110">
        <v>0</v>
      </c>
    </row>
    <row r="358" spans="1:12" ht="11.1" customHeight="1">
      <c r="A358" s="71"/>
      <c r="B358" s="96"/>
      <c r="C358" s="78"/>
      <c r="D358" s="109"/>
      <c r="E358" s="109"/>
      <c r="F358" s="121"/>
      <c r="G358" s="111"/>
      <c r="H358" s="121"/>
      <c r="I358" s="111"/>
      <c r="J358" s="111"/>
      <c r="K358" s="111"/>
      <c r="L358" s="111"/>
    </row>
    <row r="359" spans="1:12" ht="14.1" customHeight="1">
      <c r="A359" s="71"/>
      <c r="B359" s="96">
        <v>61</v>
      </c>
      <c r="C359" s="78" t="s">
        <v>284</v>
      </c>
      <c r="D359" s="3"/>
      <c r="E359" s="3"/>
      <c r="F359" s="3"/>
      <c r="G359" s="3"/>
      <c r="H359" s="3"/>
      <c r="I359" s="3"/>
      <c r="J359" s="3"/>
      <c r="K359" s="147"/>
      <c r="L359" s="3"/>
    </row>
    <row r="360" spans="1:12" ht="14.1" customHeight="1">
      <c r="A360" s="71"/>
      <c r="B360" s="96" t="s">
        <v>285</v>
      </c>
      <c r="C360" s="78" t="s">
        <v>226</v>
      </c>
      <c r="D360" s="109">
        <v>0</v>
      </c>
      <c r="E360" s="109">
        <v>0</v>
      </c>
      <c r="F360" s="121">
        <v>1500</v>
      </c>
      <c r="G360" s="111">
        <v>0</v>
      </c>
      <c r="H360" s="121">
        <v>1500</v>
      </c>
      <c r="I360" s="111">
        <v>0</v>
      </c>
      <c r="J360" s="121">
        <v>1500</v>
      </c>
      <c r="K360" s="111">
        <v>0</v>
      </c>
      <c r="L360" s="121">
        <v>1500</v>
      </c>
    </row>
    <row r="361" spans="1:12" ht="14.1" customHeight="1">
      <c r="A361" s="71" t="s">
        <v>6</v>
      </c>
      <c r="B361" s="96">
        <v>61</v>
      </c>
      <c r="C361" s="78" t="s">
        <v>284</v>
      </c>
      <c r="D361" s="110">
        <f t="shared" ref="D361:I361" si="153">D360</f>
        <v>0</v>
      </c>
      <c r="E361" s="110">
        <f t="shared" si="153"/>
        <v>0</v>
      </c>
      <c r="F361" s="45">
        <f t="shared" si="153"/>
        <v>1500</v>
      </c>
      <c r="G361" s="110">
        <f t="shared" si="153"/>
        <v>0</v>
      </c>
      <c r="H361" s="45">
        <f t="shared" si="153"/>
        <v>1500</v>
      </c>
      <c r="I361" s="110">
        <f t="shared" si="153"/>
        <v>0</v>
      </c>
      <c r="J361" s="45">
        <f t="shared" ref="J361" si="154">J360</f>
        <v>1500</v>
      </c>
      <c r="K361" s="110">
        <f t="shared" ref="K361" si="155">K360</f>
        <v>0</v>
      </c>
      <c r="L361" s="45">
        <v>1500</v>
      </c>
    </row>
    <row r="362" spans="1:12" ht="10.5" customHeight="1">
      <c r="A362" s="71"/>
      <c r="B362" s="96"/>
      <c r="C362" s="78"/>
      <c r="D362" s="109"/>
      <c r="E362" s="109"/>
      <c r="F362" s="121"/>
      <c r="G362" s="111"/>
      <c r="H362" s="121"/>
      <c r="I362" s="111"/>
      <c r="J362" s="111"/>
      <c r="K362" s="111"/>
      <c r="L362" s="111"/>
    </row>
    <row r="363" spans="1:12" ht="14.1" customHeight="1">
      <c r="A363" s="71"/>
      <c r="B363" s="96">
        <v>62</v>
      </c>
      <c r="C363" s="78" t="s">
        <v>286</v>
      </c>
      <c r="D363" s="3"/>
      <c r="E363" s="3"/>
      <c r="F363" s="3"/>
      <c r="G363" s="3"/>
      <c r="H363" s="3"/>
      <c r="I363" s="3"/>
      <c r="J363" s="3"/>
      <c r="K363" s="147"/>
      <c r="L363" s="3"/>
    </row>
    <row r="364" spans="1:12" ht="14.1" customHeight="1">
      <c r="A364" s="71"/>
      <c r="B364" s="96" t="s">
        <v>287</v>
      </c>
      <c r="C364" s="78" t="s">
        <v>226</v>
      </c>
      <c r="D364" s="109">
        <v>0</v>
      </c>
      <c r="E364" s="109">
        <v>0</v>
      </c>
      <c r="F364" s="121">
        <v>1500</v>
      </c>
      <c r="G364" s="111">
        <v>0</v>
      </c>
      <c r="H364" s="121">
        <v>1500</v>
      </c>
      <c r="I364" s="111">
        <v>0</v>
      </c>
      <c r="J364" s="121">
        <v>1500</v>
      </c>
      <c r="K364" s="111">
        <v>0</v>
      </c>
      <c r="L364" s="121">
        <v>1500</v>
      </c>
    </row>
    <row r="365" spans="1:12" ht="14.1" customHeight="1">
      <c r="A365" s="71" t="s">
        <v>6</v>
      </c>
      <c r="B365" s="96">
        <v>62</v>
      </c>
      <c r="C365" s="78" t="s">
        <v>286</v>
      </c>
      <c r="D365" s="110">
        <f t="shared" ref="D365:I365" si="156">D364</f>
        <v>0</v>
      </c>
      <c r="E365" s="110">
        <f t="shared" si="156"/>
        <v>0</v>
      </c>
      <c r="F365" s="45">
        <f t="shared" si="156"/>
        <v>1500</v>
      </c>
      <c r="G365" s="110">
        <f t="shared" si="156"/>
        <v>0</v>
      </c>
      <c r="H365" s="45">
        <f t="shared" si="156"/>
        <v>1500</v>
      </c>
      <c r="I365" s="110">
        <f t="shared" si="156"/>
        <v>0</v>
      </c>
      <c r="J365" s="45">
        <f t="shared" ref="J365" si="157">J364</f>
        <v>1500</v>
      </c>
      <c r="K365" s="110">
        <f t="shared" ref="K365" si="158">K364</f>
        <v>0</v>
      </c>
      <c r="L365" s="45">
        <v>1500</v>
      </c>
    </row>
    <row r="366" spans="1:12" ht="11.1" customHeight="1">
      <c r="A366" s="71"/>
      <c r="B366" s="96"/>
      <c r="C366" s="78"/>
      <c r="D366" s="109"/>
      <c r="E366" s="109"/>
      <c r="F366" s="121"/>
      <c r="G366" s="111"/>
      <c r="H366" s="121"/>
      <c r="I366" s="111"/>
      <c r="J366" s="111"/>
      <c r="K366" s="111"/>
      <c r="L366" s="111"/>
    </row>
    <row r="367" spans="1:12" ht="14.1" customHeight="1">
      <c r="A367" s="71"/>
      <c r="B367" s="96">
        <v>63</v>
      </c>
      <c r="C367" s="78" t="s">
        <v>288</v>
      </c>
      <c r="D367" s="3"/>
      <c r="E367" s="3"/>
      <c r="F367" s="3"/>
      <c r="G367" s="3"/>
      <c r="H367" s="3"/>
      <c r="I367" s="3"/>
      <c r="J367" s="3"/>
      <c r="K367" s="3"/>
      <c r="L367" s="3"/>
    </row>
    <row r="368" spans="1:12" ht="14.1" customHeight="1">
      <c r="A368" s="71"/>
      <c r="B368" s="96" t="s">
        <v>289</v>
      </c>
      <c r="C368" s="78" t="s">
        <v>226</v>
      </c>
      <c r="D368" s="109">
        <v>0</v>
      </c>
      <c r="E368" s="109">
        <v>0</v>
      </c>
      <c r="F368" s="121">
        <v>1500</v>
      </c>
      <c r="G368" s="111">
        <v>0</v>
      </c>
      <c r="H368" s="121">
        <v>1500</v>
      </c>
      <c r="I368" s="111">
        <v>0</v>
      </c>
      <c r="J368" s="111">
        <v>0</v>
      </c>
      <c r="K368" s="111">
        <v>0</v>
      </c>
      <c r="L368" s="111">
        <v>0</v>
      </c>
    </row>
    <row r="369" spans="1:12" ht="14.1" customHeight="1">
      <c r="A369" s="71" t="s">
        <v>6</v>
      </c>
      <c r="B369" s="96">
        <v>63</v>
      </c>
      <c r="C369" s="78" t="s">
        <v>288</v>
      </c>
      <c r="D369" s="110">
        <f t="shared" ref="D369:I369" si="159">D368</f>
        <v>0</v>
      </c>
      <c r="E369" s="110">
        <f t="shared" si="159"/>
        <v>0</v>
      </c>
      <c r="F369" s="45">
        <f t="shared" si="159"/>
        <v>1500</v>
      </c>
      <c r="G369" s="110">
        <f t="shared" si="159"/>
        <v>0</v>
      </c>
      <c r="H369" s="45">
        <f t="shared" si="159"/>
        <v>1500</v>
      </c>
      <c r="I369" s="110">
        <f t="shared" si="159"/>
        <v>0</v>
      </c>
      <c r="J369" s="110">
        <f t="shared" ref="J369" si="160">J368</f>
        <v>0</v>
      </c>
      <c r="K369" s="110">
        <f t="shared" ref="K369" si="161">K368</f>
        <v>0</v>
      </c>
      <c r="L369" s="110">
        <v>0</v>
      </c>
    </row>
    <row r="370" spans="1:12" ht="11.1" customHeight="1">
      <c r="A370" s="71"/>
      <c r="B370" s="96"/>
      <c r="C370" s="78"/>
      <c r="D370" s="109"/>
      <c r="E370" s="109"/>
      <c r="F370" s="121"/>
      <c r="G370" s="111"/>
      <c r="H370" s="121"/>
      <c r="I370" s="111"/>
      <c r="J370" s="111"/>
      <c r="K370" s="111"/>
      <c r="L370" s="111"/>
    </row>
    <row r="371" spans="1:12">
      <c r="A371" s="71"/>
      <c r="B371" s="96">
        <v>64</v>
      </c>
      <c r="C371" s="78" t="s">
        <v>290</v>
      </c>
      <c r="D371" s="3"/>
      <c r="E371" s="3"/>
      <c r="F371" s="3"/>
      <c r="G371" s="3"/>
      <c r="H371" s="3"/>
      <c r="I371" s="3"/>
      <c r="J371" s="3"/>
      <c r="K371" s="3"/>
      <c r="L371" s="3"/>
    </row>
    <row r="372" spans="1:12">
      <c r="A372" s="71"/>
      <c r="B372" s="96" t="s">
        <v>291</v>
      </c>
      <c r="C372" s="78" t="s">
        <v>226</v>
      </c>
      <c r="D372" s="109">
        <v>0</v>
      </c>
      <c r="E372" s="109">
        <v>0</v>
      </c>
      <c r="F372" s="121">
        <v>1500</v>
      </c>
      <c r="G372" s="111">
        <v>0</v>
      </c>
      <c r="H372" s="121">
        <v>1500</v>
      </c>
      <c r="I372" s="111">
        <v>0</v>
      </c>
      <c r="J372" s="111">
        <v>0</v>
      </c>
      <c r="K372" s="111">
        <v>0</v>
      </c>
      <c r="L372" s="111">
        <v>0</v>
      </c>
    </row>
    <row r="373" spans="1:12">
      <c r="A373" s="71" t="s">
        <v>6</v>
      </c>
      <c r="B373" s="96">
        <v>64</v>
      </c>
      <c r="C373" s="78" t="s">
        <v>290</v>
      </c>
      <c r="D373" s="110">
        <f t="shared" ref="D373:I373" si="162">D372</f>
        <v>0</v>
      </c>
      <c r="E373" s="110">
        <f t="shared" si="162"/>
        <v>0</v>
      </c>
      <c r="F373" s="45">
        <f t="shared" si="162"/>
        <v>1500</v>
      </c>
      <c r="G373" s="110">
        <f t="shared" si="162"/>
        <v>0</v>
      </c>
      <c r="H373" s="45">
        <f t="shared" si="162"/>
        <v>1500</v>
      </c>
      <c r="I373" s="110">
        <f t="shared" si="162"/>
        <v>0</v>
      </c>
      <c r="J373" s="110">
        <f t="shared" ref="J373" si="163">J372</f>
        <v>0</v>
      </c>
      <c r="K373" s="110">
        <f t="shared" ref="K373" si="164">K372</f>
        <v>0</v>
      </c>
      <c r="L373" s="110">
        <v>0</v>
      </c>
    </row>
    <row r="374" spans="1:12" ht="11.1" customHeight="1">
      <c r="A374" s="71"/>
      <c r="B374" s="96"/>
      <c r="C374" s="78"/>
      <c r="D374" s="112"/>
      <c r="E374" s="112"/>
      <c r="F374" s="112"/>
      <c r="G374" s="112"/>
      <c r="H374" s="112"/>
      <c r="I374" s="112"/>
      <c r="J374" s="112"/>
      <c r="K374" s="112"/>
      <c r="L374" s="112"/>
    </row>
    <row r="375" spans="1:12">
      <c r="A375" s="71"/>
      <c r="B375" s="96">
        <v>65</v>
      </c>
      <c r="C375" s="78" t="s">
        <v>311</v>
      </c>
      <c r="D375" s="3"/>
      <c r="E375" s="3"/>
      <c r="F375" s="3"/>
      <c r="G375" s="3"/>
      <c r="H375" s="3"/>
      <c r="I375" s="3"/>
      <c r="J375" s="3"/>
      <c r="K375" s="3"/>
      <c r="L375" s="3"/>
    </row>
    <row r="376" spans="1:12">
      <c r="A376" s="71"/>
      <c r="B376" s="96" t="s">
        <v>312</v>
      </c>
      <c r="C376" s="78" t="s">
        <v>226</v>
      </c>
      <c r="D376" s="109">
        <v>0</v>
      </c>
      <c r="E376" s="109">
        <v>0</v>
      </c>
      <c r="F376" s="121">
        <v>20000</v>
      </c>
      <c r="G376" s="111">
        <v>0</v>
      </c>
      <c r="H376" s="121">
        <v>20000</v>
      </c>
      <c r="I376" s="111">
        <v>0</v>
      </c>
      <c r="J376" s="111">
        <v>0</v>
      </c>
      <c r="K376" s="111">
        <v>0</v>
      </c>
      <c r="L376" s="111">
        <v>0</v>
      </c>
    </row>
    <row r="377" spans="1:12">
      <c r="A377" s="71" t="s">
        <v>6</v>
      </c>
      <c r="B377" s="96">
        <v>65</v>
      </c>
      <c r="C377" s="78" t="s">
        <v>311</v>
      </c>
      <c r="D377" s="110">
        <f t="shared" ref="D377:I377" si="165">D376</f>
        <v>0</v>
      </c>
      <c r="E377" s="110">
        <f t="shared" si="165"/>
        <v>0</v>
      </c>
      <c r="F377" s="45">
        <f t="shared" si="165"/>
        <v>20000</v>
      </c>
      <c r="G377" s="110">
        <f t="shared" si="165"/>
        <v>0</v>
      </c>
      <c r="H377" s="45">
        <f t="shared" si="165"/>
        <v>20000</v>
      </c>
      <c r="I377" s="110">
        <f t="shared" si="165"/>
        <v>0</v>
      </c>
      <c r="J377" s="110">
        <f t="shared" ref="J377" si="166">J376</f>
        <v>0</v>
      </c>
      <c r="K377" s="110">
        <f t="shared" ref="K377" si="167">K376</f>
        <v>0</v>
      </c>
      <c r="L377" s="110">
        <v>0</v>
      </c>
    </row>
    <row r="378" spans="1:12" ht="11.1" customHeight="1">
      <c r="A378" s="71"/>
      <c r="B378" s="96"/>
      <c r="C378" s="78"/>
      <c r="D378" s="112"/>
      <c r="E378" s="112"/>
      <c r="F378" s="112"/>
      <c r="G378" s="112"/>
      <c r="H378" s="112"/>
      <c r="I378" s="112"/>
      <c r="J378" s="112"/>
      <c r="K378" s="112"/>
      <c r="L378" s="112"/>
    </row>
    <row r="379" spans="1:12">
      <c r="A379" s="71"/>
      <c r="B379" s="96">
        <v>66</v>
      </c>
      <c r="C379" s="78" t="s">
        <v>313</v>
      </c>
      <c r="D379" s="3"/>
      <c r="E379" s="3"/>
      <c r="F379" s="3"/>
      <c r="G379" s="3"/>
      <c r="H379" s="3"/>
      <c r="I379" s="3"/>
      <c r="J379" s="3"/>
      <c r="K379" s="147"/>
      <c r="L379" s="3"/>
    </row>
    <row r="380" spans="1:12">
      <c r="A380" s="71"/>
      <c r="B380" s="96" t="s">
        <v>314</v>
      </c>
      <c r="C380" s="78" t="s">
        <v>226</v>
      </c>
      <c r="D380" s="109">
        <v>0</v>
      </c>
      <c r="E380" s="109">
        <v>0</v>
      </c>
      <c r="F380" s="121">
        <v>20000</v>
      </c>
      <c r="G380" s="111">
        <v>0</v>
      </c>
      <c r="H380" s="121">
        <v>20000</v>
      </c>
      <c r="I380" s="111">
        <v>0</v>
      </c>
      <c r="J380" s="121">
        <v>10000</v>
      </c>
      <c r="K380" s="111">
        <v>0</v>
      </c>
      <c r="L380" s="121">
        <v>10000</v>
      </c>
    </row>
    <row r="381" spans="1:12">
      <c r="A381" s="71" t="s">
        <v>6</v>
      </c>
      <c r="B381" s="96">
        <v>66</v>
      </c>
      <c r="C381" s="78" t="s">
        <v>313</v>
      </c>
      <c r="D381" s="110">
        <f t="shared" ref="D381:I381" si="168">D380</f>
        <v>0</v>
      </c>
      <c r="E381" s="110">
        <f t="shared" si="168"/>
        <v>0</v>
      </c>
      <c r="F381" s="45">
        <f t="shared" si="168"/>
        <v>20000</v>
      </c>
      <c r="G381" s="110">
        <f t="shared" si="168"/>
        <v>0</v>
      </c>
      <c r="H381" s="45">
        <f t="shared" si="168"/>
        <v>20000</v>
      </c>
      <c r="I381" s="110">
        <f t="shared" si="168"/>
        <v>0</v>
      </c>
      <c r="J381" s="45">
        <f t="shared" ref="J381" si="169">J380</f>
        <v>10000</v>
      </c>
      <c r="K381" s="110">
        <f t="shared" ref="K381" si="170">K380</f>
        <v>0</v>
      </c>
      <c r="L381" s="45">
        <v>10000</v>
      </c>
    </row>
    <row r="382" spans="1:12" ht="12" customHeight="1">
      <c r="A382" s="71"/>
      <c r="B382" s="96"/>
      <c r="C382" s="78"/>
      <c r="D382" s="122"/>
      <c r="E382" s="122"/>
      <c r="F382" s="122"/>
      <c r="G382" s="122"/>
      <c r="H382" s="122"/>
      <c r="I382" s="122"/>
      <c r="J382" s="137"/>
      <c r="K382" s="122"/>
      <c r="L382" s="137"/>
    </row>
    <row r="383" spans="1:12">
      <c r="A383" s="138"/>
      <c r="B383" s="96">
        <v>67</v>
      </c>
      <c r="C383" s="78" t="s">
        <v>366</v>
      </c>
      <c r="D383" s="112"/>
      <c r="E383" s="112"/>
      <c r="F383" s="112"/>
      <c r="G383" s="112"/>
      <c r="H383" s="112"/>
      <c r="I383" s="112"/>
      <c r="J383" s="53"/>
      <c r="K383" s="112"/>
      <c r="L383" s="53"/>
    </row>
    <row r="384" spans="1:12">
      <c r="A384" s="138"/>
      <c r="B384" s="96" t="s">
        <v>367</v>
      </c>
      <c r="C384" s="78" t="s">
        <v>226</v>
      </c>
      <c r="D384" s="112">
        <v>0</v>
      </c>
      <c r="E384" s="112">
        <v>0</v>
      </c>
      <c r="F384" s="112">
        <v>0</v>
      </c>
      <c r="G384" s="112">
        <v>0</v>
      </c>
      <c r="H384" s="53">
        <v>5000</v>
      </c>
      <c r="I384" s="112">
        <v>0</v>
      </c>
      <c r="J384" s="53">
        <v>20000</v>
      </c>
      <c r="K384" s="112">
        <v>0</v>
      </c>
      <c r="L384" s="121">
        <v>20000</v>
      </c>
    </row>
    <row r="385" spans="1:12">
      <c r="A385" s="138" t="s">
        <v>6</v>
      </c>
      <c r="B385" s="96">
        <v>67</v>
      </c>
      <c r="C385" s="78" t="s">
        <v>366</v>
      </c>
      <c r="D385" s="110">
        <f>D384</f>
        <v>0</v>
      </c>
      <c r="E385" s="110">
        <f t="shared" ref="E385:L385" si="171">E384</f>
        <v>0</v>
      </c>
      <c r="F385" s="110">
        <f t="shared" si="171"/>
        <v>0</v>
      </c>
      <c r="G385" s="110">
        <f t="shared" si="171"/>
        <v>0</v>
      </c>
      <c r="H385" s="45">
        <f t="shared" si="171"/>
        <v>5000</v>
      </c>
      <c r="I385" s="110">
        <f t="shared" si="171"/>
        <v>0</v>
      </c>
      <c r="J385" s="45">
        <f t="shared" si="171"/>
        <v>20000</v>
      </c>
      <c r="K385" s="110">
        <f t="shared" si="171"/>
        <v>0</v>
      </c>
      <c r="L385" s="45">
        <v>20000</v>
      </c>
    </row>
    <row r="386" spans="1:12" ht="10.5" customHeight="1">
      <c r="A386" s="160"/>
      <c r="B386" s="161"/>
      <c r="C386" s="152"/>
      <c r="D386" s="112"/>
      <c r="E386" s="112"/>
      <c r="F386" s="112"/>
      <c r="G386" s="112"/>
      <c r="H386" s="112"/>
      <c r="I386" s="112"/>
      <c r="J386" s="53"/>
      <c r="K386" s="112"/>
      <c r="L386" s="53"/>
    </row>
    <row r="387" spans="1:12" ht="27" customHeight="1">
      <c r="A387" s="138"/>
      <c r="B387" s="96">
        <v>68</v>
      </c>
      <c r="C387" s="78" t="s">
        <v>368</v>
      </c>
      <c r="D387" s="112"/>
      <c r="E387" s="112"/>
      <c r="F387" s="112"/>
      <c r="G387" s="112"/>
      <c r="H387" s="112"/>
      <c r="I387" s="112"/>
      <c r="J387" s="53"/>
      <c r="K387" s="112"/>
      <c r="L387" s="53"/>
    </row>
    <row r="388" spans="1:12">
      <c r="A388" s="138"/>
      <c r="B388" s="96" t="s">
        <v>369</v>
      </c>
      <c r="C388" s="78" t="s">
        <v>226</v>
      </c>
      <c r="D388" s="113">
        <v>0</v>
      </c>
      <c r="E388" s="113">
        <v>0</v>
      </c>
      <c r="F388" s="113">
        <v>0</v>
      </c>
      <c r="G388" s="113">
        <v>0</v>
      </c>
      <c r="H388" s="50">
        <v>10000</v>
      </c>
      <c r="I388" s="113">
        <v>0</v>
      </c>
      <c r="J388" s="141">
        <v>10000</v>
      </c>
      <c r="K388" s="113">
        <v>0</v>
      </c>
      <c r="L388" s="141">
        <v>10000</v>
      </c>
    </row>
    <row r="389" spans="1:12" ht="27" customHeight="1">
      <c r="A389" s="159" t="s">
        <v>6</v>
      </c>
      <c r="B389" s="130">
        <v>68</v>
      </c>
      <c r="C389" s="131" t="s">
        <v>368</v>
      </c>
      <c r="D389" s="113">
        <f t="shared" ref="D389:L389" si="172">D388</f>
        <v>0</v>
      </c>
      <c r="E389" s="113">
        <f t="shared" si="172"/>
        <v>0</v>
      </c>
      <c r="F389" s="113">
        <f t="shared" si="172"/>
        <v>0</v>
      </c>
      <c r="G389" s="113">
        <f t="shared" si="172"/>
        <v>0</v>
      </c>
      <c r="H389" s="50">
        <f t="shared" si="172"/>
        <v>10000</v>
      </c>
      <c r="I389" s="113">
        <f t="shared" si="172"/>
        <v>0</v>
      </c>
      <c r="J389" s="50">
        <f t="shared" si="172"/>
        <v>10000</v>
      </c>
      <c r="K389" s="113">
        <f t="shared" si="172"/>
        <v>0</v>
      </c>
      <c r="L389" s="50">
        <v>10000</v>
      </c>
    </row>
    <row r="390" spans="1:12" ht="12" hidden="1" customHeight="1">
      <c r="A390" s="138"/>
      <c r="B390" s="96"/>
      <c r="C390" s="78"/>
      <c r="D390" s="112"/>
      <c r="E390" s="112"/>
      <c r="F390" s="112"/>
      <c r="G390" s="112"/>
      <c r="H390" s="112"/>
      <c r="I390" s="112"/>
      <c r="J390" s="112"/>
      <c r="K390" s="112"/>
      <c r="L390" s="112"/>
    </row>
    <row r="391" spans="1:12" ht="38.25">
      <c r="A391" s="138"/>
      <c r="B391" s="96">
        <v>69</v>
      </c>
      <c r="C391" s="101" t="s">
        <v>90</v>
      </c>
      <c r="D391" s="112"/>
      <c r="E391" s="112"/>
      <c r="F391" s="112"/>
      <c r="G391" s="112"/>
      <c r="H391" s="112"/>
      <c r="I391" s="112"/>
      <c r="J391" s="112"/>
      <c r="K391" s="112"/>
      <c r="L391" s="112"/>
    </row>
    <row r="392" spans="1:12">
      <c r="A392" s="162"/>
      <c r="B392" s="96" t="s">
        <v>376</v>
      </c>
      <c r="C392" s="78" t="s">
        <v>226</v>
      </c>
      <c r="D392" s="112">
        <v>0</v>
      </c>
      <c r="E392" s="112">
        <v>0</v>
      </c>
      <c r="F392" s="112">
        <v>0</v>
      </c>
      <c r="G392" s="112">
        <v>0</v>
      </c>
      <c r="H392" s="53">
        <v>10000</v>
      </c>
      <c r="I392" s="112">
        <v>0</v>
      </c>
      <c r="J392" s="112">
        <v>0</v>
      </c>
      <c r="K392" s="112">
        <v>0</v>
      </c>
      <c r="L392" s="111">
        <v>0</v>
      </c>
    </row>
    <row r="393" spans="1:12" ht="38.25">
      <c r="A393" s="162" t="s">
        <v>6</v>
      </c>
      <c r="B393" s="96">
        <v>69</v>
      </c>
      <c r="C393" s="101" t="s">
        <v>90</v>
      </c>
      <c r="D393" s="110">
        <f>D392</f>
        <v>0</v>
      </c>
      <c r="E393" s="110">
        <f t="shared" ref="E393:L393" si="173">E392</f>
        <v>0</v>
      </c>
      <c r="F393" s="110">
        <f t="shared" si="173"/>
        <v>0</v>
      </c>
      <c r="G393" s="110">
        <f t="shared" si="173"/>
        <v>0</v>
      </c>
      <c r="H393" s="45">
        <f t="shared" si="173"/>
        <v>10000</v>
      </c>
      <c r="I393" s="110">
        <f t="shared" si="173"/>
        <v>0</v>
      </c>
      <c r="J393" s="110">
        <f t="shared" si="173"/>
        <v>0</v>
      </c>
      <c r="K393" s="110">
        <f t="shared" si="173"/>
        <v>0</v>
      </c>
      <c r="L393" s="110">
        <v>0</v>
      </c>
    </row>
    <row r="394" spans="1:12" ht="12" customHeight="1">
      <c r="A394" s="71"/>
      <c r="B394" s="96"/>
      <c r="C394" s="78"/>
      <c r="D394" s="112"/>
      <c r="E394" s="112"/>
      <c r="F394" s="112"/>
      <c r="G394" s="112"/>
      <c r="H394" s="112"/>
      <c r="I394" s="112"/>
      <c r="J394" s="112"/>
      <c r="K394" s="112"/>
      <c r="L394" s="112"/>
    </row>
    <row r="395" spans="1:12">
      <c r="A395" s="71"/>
      <c r="B395" s="96">
        <v>70</v>
      </c>
      <c r="C395" s="78" t="s">
        <v>386</v>
      </c>
      <c r="D395" s="3"/>
      <c r="E395" s="3"/>
      <c r="F395" s="3"/>
      <c r="G395" s="3"/>
      <c r="H395" s="3"/>
      <c r="I395" s="3"/>
      <c r="J395" s="3"/>
      <c r="K395" s="3"/>
      <c r="L395" s="3"/>
    </row>
    <row r="396" spans="1:12">
      <c r="A396" s="71"/>
      <c r="B396" s="96" t="s">
        <v>383</v>
      </c>
      <c r="C396" s="78" t="s">
        <v>226</v>
      </c>
      <c r="D396" s="109">
        <v>0</v>
      </c>
      <c r="E396" s="109">
        <v>0</v>
      </c>
      <c r="F396" s="111">
        <v>0</v>
      </c>
      <c r="G396" s="111">
        <v>0</v>
      </c>
      <c r="H396" s="111">
        <v>0</v>
      </c>
      <c r="I396" s="111">
        <v>0</v>
      </c>
      <c r="J396" s="121">
        <v>15000</v>
      </c>
      <c r="K396" s="111">
        <v>0</v>
      </c>
      <c r="L396" s="121">
        <v>15000</v>
      </c>
    </row>
    <row r="397" spans="1:12">
      <c r="A397" s="71" t="s">
        <v>6</v>
      </c>
      <c r="B397" s="96">
        <v>70</v>
      </c>
      <c r="C397" s="78" t="s">
        <v>386</v>
      </c>
      <c r="D397" s="110">
        <f t="shared" ref="D397:L397" si="174">D396</f>
        <v>0</v>
      </c>
      <c r="E397" s="110">
        <f t="shared" si="174"/>
        <v>0</v>
      </c>
      <c r="F397" s="110">
        <f t="shared" si="174"/>
        <v>0</v>
      </c>
      <c r="G397" s="110">
        <f t="shared" si="174"/>
        <v>0</v>
      </c>
      <c r="H397" s="110">
        <f t="shared" si="174"/>
        <v>0</v>
      </c>
      <c r="I397" s="110">
        <f t="shared" si="174"/>
        <v>0</v>
      </c>
      <c r="J397" s="45">
        <f t="shared" si="174"/>
        <v>15000</v>
      </c>
      <c r="K397" s="110">
        <f t="shared" si="174"/>
        <v>0</v>
      </c>
      <c r="L397" s="45">
        <v>15000</v>
      </c>
    </row>
    <row r="398" spans="1:12" ht="12" customHeight="1">
      <c r="A398" s="71"/>
      <c r="B398" s="96"/>
      <c r="C398" s="78"/>
      <c r="D398" s="112"/>
      <c r="E398" s="112"/>
      <c r="F398" s="112"/>
      <c r="G398" s="112"/>
      <c r="H398" s="112"/>
      <c r="I398" s="112"/>
      <c r="J398" s="112"/>
      <c r="K398" s="112"/>
      <c r="L398" s="112"/>
    </row>
    <row r="399" spans="1:12" ht="39.950000000000003" customHeight="1">
      <c r="A399" s="71"/>
      <c r="B399" s="96">
        <v>71</v>
      </c>
      <c r="C399" s="78" t="s">
        <v>393</v>
      </c>
      <c r="D399" s="3"/>
      <c r="E399" s="3"/>
      <c r="F399" s="147"/>
      <c r="G399" s="3"/>
      <c r="H399" s="147"/>
      <c r="I399" s="3"/>
      <c r="J399" s="3"/>
      <c r="K399" s="147"/>
      <c r="L399" s="3"/>
    </row>
    <row r="400" spans="1:12">
      <c r="A400" s="71"/>
      <c r="B400" s="96" t="s">
        <v>394</v>
      </c>
      <c r="C400" s="78" t="s">
        <v>226</v>
      </c>
      <c r="D400" s="109">
        <v>0</v>
      </c>
      <c r="E400" s="109">
        <v>0</v>
      </c>
      <c r="F400" s="111">
        <v>0</v>
      </c>
      <c r="G400" s="111">
        <v>0</v>
      </c>
      <c r="H400" s="111">
        <v>0</v>
      </c>
      <c r="I400" s="111">
        <v>0</v>
      </c>
      <c r="J400" s="121">
        <v>10000</v>
      </c>
      <c r="K400" s="111">
        <v>0</v>
      </c>
      <c r="L400" s="121">
        <v>10000</v>
      </c>
    </row>
    <row r="401" spans="1:12" ht="39.950000000000003" customHeight="1">
      <c r="A401" s="71" t="s">
        <v>6</v>
      </c>
      <c r="B401" s="96">
        <v>71</v>
      </c>
      <c r="C401" s="78" t="s">
        <v>393</v>
      </c>
      <c r="D401" s="110">
        <f t="shared" ref="D401:L401" si="175">D400</f>
        <v>0</v>
      </c>
      <c r="E401" s="110">
        <f t="shared" si="175"/>
        <v>0</v>
      </c>
      <c r="F401" s="110">
        <f t="shared" si="175"/>
        <v>0</v>
      </c>
      <c r="G401" s="110">
        <f t="shared" si="175"/>
        <v>0</v>
      </c>
      <c r="H401" s="110">
        <f t="shared" si="175"/>
        <v>0</v>
      </c>
      <c r="I401" s="110">
        <f t="shared" si="175"/>
        <v>0</v>
      </c>
      <c r="J401" s="45">
        <f t="shared" si="175"/>
        <v>10000</v>
      </c>
      <c r="K401" s="110">
        <f t="shared" si="175"/>
        <v>0</v>
      </c>
      <c r="L401" s="45">
        <v>10000</v>
      </c>
    </row>
    <row r="402" spans="1:12" ht="15" customHeight="1">
      <c r="A402" s="71"/>
      <c r="B402" s="96"/>
      <c r="C402" s="78"/>
      <c r="D402" s="112"/>
      <c r="E402" s="112"/>
      <c r="F402" s="112"/>
      <c r="G402" s="112"/>
      <c r="H402" s="112"/>
      <c r="I402" s="112"/>
      <c r="J402" s="112"/>
      <c r="K402" s="112"/>
      <c r="L402" s="112"/>
    </row>
    <row r="403" spans="1:12" ht="25.5">
      <c r="A403" s="71"/>
      <c r="B403" s="96">
        <v>72</v>
      </c>
      <c r="C403" s="78" t="s">
        <v>395</v>
      </c>
      <c r="D403" s="3"/>
      <c r="E403" s="3"/>
      <c r="F403" s="147"/>
      <c r="G403" s="3"/>
      <c r="H403" s="147"/>
      <c r="I403" s="3"/>
      <c r="J403" s="3"/>
      <c r="K403" s="147"/>
      <c r="L403" s="3"/>
    </row>
    <row r="404" spans="1:12">
      <c r="A404" s="71"/>
      <c r="B404" s="96" t="s">
        <v>396</v>
      </c>
      <c r="C404" s="78" t="s">
        <v>226</v>
      </c>
      <c r="D404" s="109">
        <v>0</v>
      </c>
      <c r="E404" s="109">
        <v>0</v>
      </c>
      <c r="F404" s="111">
        <v>0</v>
      </c>
      <c r="G404" s="111">
        <v>0</v>
      </c>
      <c r="H404" s="111">
        <v>0</v>
      </c>
      <c r="I404" s="111">
        <v>0</v>
      </c>
      <c r="J404" s="121">
        <v>5000</v>
      </c>
      <c r="K404" s="111">
        <v>0</v>
      </c>
      <c r="L404" s="121">
        <v>5000</v>
      </c>
    </row>
    <row r="405" spans="1:12" ht="25.5">
      <c r="A405" s="71" t="s">
        <v>6</v>
      </c>
      <c r="B405" s="96">
        <v>72</v>
      </c>
      <c r="C405" s="78" t="s">
        <v>395</v>
      </c>
      <c r="D405" s="110">
        <f t="shared" ref="D405:L405" si="176">D404</f>
        <v>0</v>
      </c>
      <c r="E405" s="110">
        <f t="shared" si="176"/>
        <v>0</v>
      </c>
      <c r="F405" s="110">
        <f t="shared" si="176"/>
        <v>0</v>
      </c>
      <c r="G405" s="110">
        <f t="shared" si="176"/>
        <v>0</v>
      </c>
      <c r="H405" s="110">
        <f t="shared" si="176"/>
        <v>0</v>
      </c>
      <c r="I405" s="110">
        <f t="shared" si="176"/>
        <v>0</v>
      </c>
      <c r="J405" s="45">
        <f t="shared" si="176"/>
        <v>5000</v>
      </c>
      <c r="K405" s="110">
        <f t="shared" si="176"/>
        <v>0</v>
      </c>
      <c r="L405" s="45">
        <v>5000</v>
      </c>
    </row>
    <row r="406" spans="1:12">
      <c r="A406" s="71" t="s">
        <v>6</v>
      </c>
      <c r="B406" s="75">
        <v>48</v>
      </c>
      <c r="C406" s="73" t="s">
        <v>98</v>
      </c>
      <c r="D406" s="110">
        <f>D357+D361+D365+D369+D373+D377+D381+D385+D389+D393+D397+D401+D405</f>
        <v>0</v>
      </c>
      <c r="E406" s="110">
        <f t="shared" ref="E406:L406" si="177">E357+E361+E365+E369+E373+E377+E381+E385+E389+E393+E397+E401+E405</f>
        <v>0</v>
      </c>
      <c r="F406" s="45">
        <f t="shared" si="177"/>
        <v>51000</v>
      </c>
      <c r="G406" s="110">
        <f t="shared" si="177"/>
        <v>0</v>
      </c>
      <c r="H406" s="45">
        <f t="shared" si="177"/>
        <v>81000</v>
      </c>
      <c r="I406" s="110">
        <f t="shared" si="177"/>
        <v>0</v>
      </c>
      <c r="J406" s="45">
        <f t="shared" si="177"/>
        <v>73000</v>
      </c>
      <c r="K406" s="110">
        <f t="shared" si="177"/>
        <v>0</v>
      </c>
      <c r="L406" s="45">
        <v>73000</v>
      </c>
    </row>
    <row r="407" spans="1:12" ht="12" customHeight="1">
      <c r="A407" s="71"/>
      <c r="B407" s="75"/>
      <c r="C407" s="73"/>
      <c r="D407" s="112"/>
      <c r="E407" s="112"/>
      <c r="F407" s="112"/>
      <c r="G407" s="112"/>
      <c r="H407" s="112"/>
      <c r="I407" s="112"/>
      <c r="J407" s="112"/>
      <c r="K407" s="112"/>
      <c r="L407" s="112"/>
    </row>
    <row r="408" spans="1:12">
      <c r="A408" s="71"/>
      <c r="B408" s="75">
        <v>49</v>
      </c>
      <c r="C408" s="73" t="s">
        <v>154</v>
      </c>
      <c r="D408" s="76"/>
      <c r="E408" s="76"/>
      <c r="F408" s="77"/>
      <c r="G408" s="77"/>
      <c r="H408" s="77"/>
      <c r="I408" s="77"/>
      <c r="J408" s="77"/>
      <c r="K408" s="40"/>
      <c r="L408" s="77"/>
    </row>
    <row r="409" spans="1:12">
      <c r="A409" s="71"/>
      <c r="B409" s="96">
        <v>60</v>
      </c>
      <c r="C409" s="78" t="s">
        <v>277</v>
      </c>
      <c r="D409" s="3"/>
      <c r="E409" s="3"/>
      <c r="F409" s="3"/>
      <c r="G409" s="3"/>
      <c r="H409" s="3"/>
      <c r="I409" s="3"/>
      <c r="J409" s="3"/>
      <c r="K409" s="3"/>
      <c r="L409" s="3"/>
    </row>
    <row r="410" spans="1:12">
      <c r="A410" s="71"/>
      <c r="B410" s="96" t="s">
        <v>278</v>
      </c>
      <c r="C410" s="78" t="s">
        <v>226</v>
      </c>
      <c r="D410" s="109">
        <v>0</v>
      </c>
      <c r="E410" s="109">
        <v>0</v>
      </c>
      <c r="F410" s="121">
        <v>20000</v>
      </c>
      <c r="G410" s="111">
        <v>0</v>
      </c>
      <c r="H410" s="121">
        <v>20000</v>
      </c>
      <c r="I410" s="111">
        <v>0</v>
      </c>
      <c r="J410" s="111">
        <v>0</v>
      </c>
      <c r="K410" s="111">
        <v>0</v>
      </c>
      <c r="L410" s="111">
        <v>0</v>
      </c>
    </row>
    <row r="411" spans="1:12">
      <c r="A411" s="71" t="s">
        <v>6</v>
      </c>
      <c r="B411" s="96">
        <v>60</v>
      </c>
      <c r="C411" s="78" t="s">
        <v>277</v>
      </c>
      <c r="D411" s="110">
        <f t="shared" ref="D411:I411" si="178">D410</f>
        <v>0</v>
      </c>
      <c r="E411" s="110">
        <f t="shared" si="178"/>
        <v>0</v>
      </c>
      <c r="F411" s="45">
        <f t="shared" si="178"/>
        <v>20000</v>
      </c>
      <c r="G411" s="110">
        <f t="shared" si="178"/>
        <v>0</v>
      </c>
      <c r="H411" s="45">
        <f t="shared" si="178"/>
        <v>20000</v>
      </c>
      <c r="I411" s="110">
        <f t="shared" si="178"/>
        <v>0</v>
      </c>
      <c r="J411" s="110">
        <f t="shared" ref="J411" si="179">J410</f>
        <v>0</v>
      </c>
      <c r="K411" s="110">
        <f t="shared" ref="K411" si="180">K410</f>
        <v>0</v>
      </c>
      <c r="L411" s="110">
        <v>0</v>
      </c>
    </row>
    <row r="412" spans="1:12" ht="12" customHeight="1">
      <c r="A412" s="71"/>
      <c r="B412" s="96"/>
      <c r="C412" s="78"/>
      <c r="D412" s="109"/>
      <c r="E412" s="109"/>
      <c r="F412" s="121"/>
      <c r="G412" s="111"/>
      <c r="H412" s="121"/>
      <c r="I412" s="111"/>
      <c r="J412" s="111"/>
      <c r="K412" s="111"/>
      <c r="L412" s="111"/>
    </row>
    <row r="413" spans="1:12" ht="27.95" customHeight="1">
      <c r="A413" s="71"/>
      <c r="B413" s="96">
        <v>61</v>
      </c>
      <c r="C413" s="78" t="s">
        <v>336</v>
      </c>
      <c r="D413" s="3"/>
      <c r="E413" s="3"/>
      <c r="F413" s="3"/>
      <c r="G413" s="3"/>
      <c r="H413" s="3"/>
      <c r="I413" s="3"/>
      <c r="J413" s="3"/>
      <c r="K413" s="3"/>
      <c r="L413" s="3"/>
    </row>
    <row r="414" spans="1:12">
      <c r="A414" s="71"/>
      <c r="B414" s="96" t="s">
        <v>306</v>
      </c>
      <c r="C414" s="78" t="s">
        <v>226</v>
      </c>
      <c r="D414" s="109">
        <v>0</v>
      </c>
      <c r="E414" s="109">
        <v>0</v>
      </c>
      <c r="F414" s="121">
        <v>10000</v>
      </c>
      <c r="G414" s="111">
        <v>0</v>
      </c>
      <c r="H414" s="121">
        <v>10000</v>
      </c>
      <c r="I414" s="111">
        <v>0</v>
      </c>
      <c r="J414" s="121">
        <v>10000</v>
      </c>
      <c r="K414" s="111">
        <v>0</v>
      </c>
      <c r="L414" s="121">
        <v>10000</v>
      </c>
    </row>
    <row r="415" spans="1:12" ht="27.95" customHeight="1">
      <c r="A415" s="71" t="s">
        <v>6</v>
      </c>
      <c r="B415" s="96">
        <v>61</v>
      </c>
      <c r="C415" s="78" t="s">
        <v>336</v>
      </c>
      <c r="D415" s="110">
        <f t="shared" ref="D415:I415" si="181">D414</f>
        <v>0</v>
      </c>
      <c r="E415" s="110">
        <f t="shared" si="181"/>
        <v>0</v>
      </c>
      <c r="F415" s="45">
        <f t="shared" si="181"/>
        <v>10000</v>
      </c>
      <c r="G415" s="110">
        <f t="shared" si="181"/>
        <v>0</v>
      </c>
      <c r="H415" s="45">
        <f t="shared" si="181"/>
        <v>10000</v>
      </c>
      <c r="I415" s="110">
        <f t="shared" si="181"/>
        <v>0</v>
      </c>
      <c r="J415" s="45">
        <f t="shared" ref="J415" si="182">J414</f>
        <v>10000</v>
      </c>
      <c r="K415" s="110">
        <f t="shared" ref="K415" si="183">K414</f>
        <v>0</v>
      </c>
      <c r="L415" s="45">
        <v>10000</v>
      </c>
    </row>
    <row r="416" spans="1:12" ht="12" customHeight="1">
      <c r="A416" s="71"/>
      <c r="B416" s="96"/>
      <c r="C416" s="78"/>
      <c r="D416" s="109"/>
      <c r="E416" s="109"/>
      <c r="F416" s="121"/>
      <c r="G416" s="111"/>
      <c r="H416" s="121"/>
      <c r="I416" s="111"/>
      <c r="J416" s="111"/>
      <c r="K416" s="111"/>
      <c r="L416" s="111"/>
    </row>
    <row r="417" spans="1:12" ht="27.95" customHeight="1">
      <c r="A417" s="71"/>
      <c r="B417" s="96">
        <v>62</v>
      </c>
      <c r="C417" s="78" t="s">
        <v>307</v>
      </c>
      <c r="D417" s="3"/>
      <c r="E417" s="3"/>
      <c r="F417" s="3"/>
      <c r="G417" s="3"/>
      <c r="H417" s="3"/>
      <c r="I417" s="3"/>
      <c r="J417" s="3"/>
      <c r="K417" s="147"/>
      <c r="L417" s="3"/>
    </row>
    <row r="418" spans="1:12">
      <c r="A418" s="71"/>
      <c r="B418" s="96" t="s">
        <v>308</v>
      </c>
      <c r="C418" s="78" t="s">
        <v>226</v>
      </c>
      <c r="D418" s="109">
        <v>0</v>
      </c>
      <c r="E418" s="109">
        <v>0</v>
      </c>
      <c r="F418" s="121">
        <v>10000</v>
      </c>
      <c r="G418" s="111">
        <v>0</v>
      </c>
      <c r="H418" s="121">
        <v>10000</v>
      </c>
      <c r="I418" s="111">
        <v>0</v>
      </c>
      <c r="J418" s="121">
        <v>10000</v>
      </c>
      <c r="K418" s="111">
        <v>0</v>
      </c>
      <c r="L418" s="121">
        <v>10000</v>
      </c>
    </row>
    <row r="419" spans="1:12" ht="27.95" customHeight="1">
      <c r="A419" s="71" t="s">
        <v>6</v>
      </c>
      <c r="B419" s="96">
        <v>62</v>
      </c>
      <c r="C419" s="78" t="s">
        <v>307</v>
      </c>
      <c r="D419" s="110">
        <f t="shared" ref="D419:I419" si="184">D418</f>
        <v>0</v>
      </c>
      <c r="E419" s="110">
        <f t="shared" si="184"/>
        <v>0</v>
      </c>
      <c r="F419" s="45">
        <f t="shared" si="184"/>
        <v>10000</v>
      </c>
      <c r="G419" s="110">
        <f t="shared" si="184"/>
        <v>0</v>
      </c>
      <c r="H419" s="45">
        <f t="shared" si="184"/>
        <v>10000</v>
      </c>
      <c r="I419" s="110">
        <f t="shared" si="184"/>
        <v>0</v>
      </c>
      <c r="J419" s="45">
        <f t="shared" ref="J419" si="185">J418</f>
        <v>10000</v>
      </c>
      <c r="K419" s="110">
        <f t="shared" ref="K419" si="186">K418</f>
        <v>0</v>
      </c>
      <c r="L419" s="45">
        <v>10000</v>
      </c>
    </row>
    <row r="420" spans="1:12" ht="12" customHeight="1">
      <c r="A420" s="71"/>
      <c r="B420" s="96"/>
      <c r="C420" s="78"/>
      <c r="D420" s="112"/>
      <c r="E420" s="112"/>
      <c r="F420" s="112"/>
      <c r="G420" s="112"/>
      <c r="H420" s="112"/>
      <c r="I420" s="112"/>
      <c r="J420" s="112"/>
      <c r="K420" s="112"/>
      <c r="L420" s="112"/>
    </row>
    <row r="421" spans="1:12" ht="15" customHeight="1">
      <c r="A421" s="71"/>
      <c r="B421" s="96">
        <v>63</v>
      </c>
      <c r="C421" s="78" t="s">
        <v>315</v>
      </c>
      <c r="D421" s="3"/>
      <c r="E421" s="3"/>
      <c r="F421" s="3"/>
      <c r="G421" s="3"/>
      <c r="H421" s="3"/>
      <c r="I421" s="3"/>
      <c r="J421" s="3"/>
      <c r="K421" s="147"/>
      <c r="L421" s="3"/>
    </row>
    <row r="422" spans="1:12" ht="15" customHeight="1">
      <c r="A422" s="71"/>
      <c r="B422" s="96" t="s">
        <v>316</v>
      </c>
      <c r="C422" s="78" t="s">
        <v>226</v>
      </c>
      <c r="D422" s="109">
        <v>0</v>
      </c>
      <c r="E422" s="109">
        <v>0</v>
      </c>
      <c r="F422" s="121">
        <v>10000</v>
      </c>
      <c r="G422" s="111">
        <v>0</v>
      </c>
      <c r="H422" s="121">
        <v>10000</v>
      </c>
      <c r="I422" s="111">
        <v>0</v>
      </c>
      <c r="J422" s="111">
        <v>0</v>
      </c>
      <c r="K422" s="111">
        <v>0</v>
      </c>
      <c r="L422" s="111">
        <v>0</v>
      </c>
    </row>
    <row r="423" spans="1:12" ht="15" customHeight="1">
      <c r="A423" s="129" t="s">
        <v>6</v>
      </c>
      <c r="B423" s="130">
        <v>63</v>
      </c>
      <c r="C423" s="131" t="s">
        <v>315</v>
      </c>
      <c r="D423" s="110">
        <f t="shared" ref="D423:I423" si="187">D422</f>
        <v>0</v>
      </c>
      <c r="E423" s="110">
        <f t="shared" si="187"/>
        <v>0</v>
      </c>
      <c r="F423" s="45">
        <f t="shared" si="187"/>
        <v>10000</v>
      </c>
      <c r="G423" s="110">
        <f t="shared" si="187"/>
        <v>0</v>
      </c>
      <c r="H423" s="45">
        <f t="shared" si="187"/>
        <v>10000</v>
      </c>
      <c r="I423" s="110">
        <f t="shared" si="187"/>
        <v>0</v>
      </c>
      <c r="J423" s="110">
        <f t="shared" ref="J423" si="188">J422</f>
        <v>0</v>
      </c>
      <c r="K423" s="110">
        <f t="shared" ref="K423" si="189">K422</f>
        <v>0</v>
      </c>
      <c r="L423" s="110">
        <v>0</v>
      </c>
    </row>
    <row r="424" spans="1:12" hidden="1">
      <c r="A424" s="71"/>
      <c r="B424" s="96"/>
      <c r="C424" s="78"/>
      <c r="D424" s="122"/>
      <c r="E424" s="122"/>
      <c r="F424" s="122"/>
      <c r="G424" s="122"/>
      <c r="H424" s="122"/>
      <c r="I424" s="122"/>
      <c r="J424" s="137"/>
      <c r="K424" s="122"/>
      <c r="L424" s="137"/>
    </row>
    <row r="425" spans="1:12" ht="38.25">
      <c r="A425" s="138"/>
      <c r="B425" s="96">
        <v>64</v>
      </c>
      <c r="C425" s="78" t="s">
        <v>370</v>
      </c>
      <c r="D425" s="112"/>
      <c r="E425" s="112"/>
      <c r="F425" s="112"/>
      <c r="G425" s="112"/>
      <c r="H425" s="112"/>
      <c r="I425" s="112"/>
      <c r="J425" s="53"/>
      <c r="K425" s="112"/>
      <c r="L425" s="53"/>
    </row>
    <row r="426" spans="1:12">
      <c r="A426" s="138"/>
      <c r="B426" s="96" t="s">
        <v>371</v>
      </c>
      <c r="C426" s="78" t="s">
        <v>226</v>
      </c>
      <c r="D426" s="112">
        <v>0</v>
      </c>
      <c r="E426" s="112">
        <v>0</v>
      </c>
      <c r="F426" s="112">
        <v>0</v>
      </c>
      <c r="G426" s="112">
        <v>0</v>
      </c>
      <c r="H426" s="53">
        <v>20000</v>
      </c>
      <c r="I426" s="112">
        <v>0</v>
      </c>
      <c r="J426" s="53">
        <v>10000</v>
      </c>
      <c r="K426" s="112">
        <v>0</v>
      </c>
      <c r="L426" s="121">
        <v>10000</v>
      </c>
    </row>
    <row r="427" spans="1:12" ht="38.25">
      <c r="A427" s="138" t="s">
        <v>6</v>
      </c>
      <c r="B427" s="96">
        <v>64</v>
      </c>
      <c r="C427" s="78" t="s">
        <v>370</v>
      </c>
      <c r="D427" s="110">
        <f t="shared" ref="D427" si="190">D426</f>
        <v>0</v>
      </c>
      <c r="E427" s="110">
        <f t="shared" ref="E427" si="191">E426</f>
        <v>0</v>
      </c>
      <c r="F427" s="110">
        <f t="shared" ref="F427" si="192">F426</f>
        <v>0</v>
      </c>
      <c r="G427" s="110">
        <f t="shared" ref="G427" si="193">G426</f>
        <v>0</v>
      </c>
      <c r="H427" s="45">
        <f t="shared" ref="H427" si="194">H426</f>
        <v>20000</v>
      </c>
      <c r="I427" s="110">
        <f t="shared" ref="I427" si="195">I426</f>
        <v>0</v>
      </c>
      <c r="J427" s="45">
        <f t="shared" ref="J427" si="196">J426</f>
        <v>10000</v>
      </c>
      <c r="K427" s="110">
        <f t="shared" ref="K427" si="197">K426</f>
        <v>0</v>
      </c>
      <c r="L427" s="45">
        <v>10000</v>
      </c>
    </row>
    <row r="428" spans="1:12" ht="11.1" customHeight="1">
      <c r="A428" s="71"/>
      <c r="B428" s="96"/>
      <c r="C428" s="78"/>
      <c r="D428" s="112"/>
      <c r="E428" s="112"/>
      <c r="F428" s="112"/>
      <c r="G428" s="112"/>
      <c r="H428" s="112"/>
      <c r="I428" s="112"/>
      <c r="J428" s="112"/>
      <c r="K428" s="112"/>
      <c r="L428" s="112"/>
    </row>
    <row r="429" spans="1:12" ht="25.5">
      <c r="A429" s="71"/>
      <c r="B429" s="96">
        <v>65</v>
      </c>
      <c r="C429" s="78" t="s">
        <v>398</v>
      </c>
      <c r="D429" s="3"/>
      <c r="E429" s="3"/>
      <c r="F429" s="3"/>
      <c r="G429" s="3"/>
      <c r="H429" s="3"/>
      <c r="I429" s="3"/>
      <c r="J429" s="3"/>
      <c r="K429" s="147"/>
      <c r="L429" s="3"/>
    </row>
    <row r="430" spans="1:12">
      <c r="A430" s="71"/>
      <c r="B430" s="96" t="s">
        <v>397</v>
      </c>
      <c r="C430" s="78" t="s">
        <v>226</v>
      </c>
      <c r="D430" s="109">
        <v>0</v>
      </c>
      <c r="E430" s="109">
        <v>0</v>
      </c>
      <c r="F430" s="111">
        <v>0</v>
      </c>
      <c r="G430" s="111">
        <v>0</v>
      </c>
      <c r="H430" s="111">
        <v>0</v>
      </c>
      <c r="I430" s="111">
        <v>0</v>
      </c>
      <c r="J430" s="121">
        <v>5000</v>
      </c>
      <c r="K430" s="111">
        <v>0</v>
      </c>
      <c r="L430" s="121">
        <v>5000</v>
      </c>
    </row>
    <row r="431" spans="1:12" ht="25.5">
      <c r="A431" s="71" t="s">
        <v>6</v>
      </c>
      <c r="B431" s="96">
        <v>65</v>
      </c>
      <c r="C431" s="78" t="s">
        <v>398</v>
      </c>
      <c r="D431" s="110">
        <f t="shared" ref="D431:L431" si="198">D430</f>
        <v>0</v>
      </c>
      <c r="E431" s="110">
        <f t="shared" si="198"/>
        <v>0</v>
      </c>
      <c r="F431" s="110">
        <f t="shared" si="198"/>
        <v>0</v>
      </c>
      <c r="G431" s="110">
        <f t="shared" si="198"/>
        <v>0</v>
      </c>
      <c r="H431" s="110">
        <f t="shared" si="198"/>
        <v>0</v>
      </c>
      <c r="I431" s="110">
        <f t="shared" si="198"/>
        <v>0</v>
      </c>
      <c r="J431" s="45">
        <f t="shared" si="198"/>
        <v>5000</v>
      </c>
      <c r="K431" s="110">
        <f t="shared" si="198"/>
        <v>0</v>
      </c>
      <c r="L431" s="45">
        <v>5000</v>
      </c>
    </row>
    <row r="432" spans="1:12">
      <c r="A432" s="71" t="s">
        <v>6</v>
      </c>
      <c r="B432" s="75">
        <v>49</v>
      </c>
      <c r="C432" s="73" t="s">
        <v>154</v>
      </c>
      <c r="D432" s="110">
        <f>D411+D415+D419+D423+D427+D431</f>
        <v>0</v>
      </c>
      <c r="E432" s="110">
        <f t="shared" ref="E432:L432" si="199">E411+E415+E419+E423+E427+E431</f>
        <v>0</v>
      </c>
      <c r="F432" s="45">
        <f t="shared" si="199"/>
        <v>50000</v>
      </c>
      <c r="G432" s="110">
        <f t="shared" si="199"/>
        <v>0</v>
      </c>
      <c r="H432" s="45">
        <f t="shared" si="199"/>
        <v>70000</v>
      </c>
      <c r="I432" s="110">
        <f t="shared" si="199"/>
        <v>0</v>
      </c>
      <c r="J432" s="45">
        <f t="shared" si="199"/>
        <v>35000</v>
      </c>
      <c r="K432" s="110">
        <f t="shared" si="199"/>
        <v>0</v>
      </c>
      <c r="L432" s="45">
        <v>35000</v>
      </c>
    </row>
    <row r="433" spans="1:12" ht="11.1" customHeight="1">
      <c r="A433" s="71"/>
      <c r="B433" s="75"/>
      <c r="C433" s="73"/>
      <c r="D433" s="112"/>
      <c r="E433" s="112"/>
      <c r="F433" s="112"/>
      <c r="G433" s="112"/>
      <c r="H433" s="112"/>
      <c r="I433" s="112"/>
      <c r="J433" s="53"/>
      <c r="K433" s="53"/>
      <c r="L433" s="53"/>
    </row>
    <row r="434" spans="1:12">
      <c r="A434" s="71"/>
      <c r="B434" s="75">
        <v>50</v>
      </c>
      <c r="C434" s="73" t="s">
        <v>130</v>
      </c>
      <c r="D434" s="76"/>
      <c r="E434" s="76"/>
      <c r="F434" s="77"/>
      <c r="G434" s="77"/>
      <c r="H434" s="77"/>
      <c r="I434" s="77"/>
      <c r="J434" s="77"/>
      <c r="K434" s="40"/>
      <c r="L434" s="77"/>
    </row>
    <row r="435" spans="1:12">
      <c r="A435" s="71"/>
      <c r="B435" s="96">
        <v>60</v>
      </c>
      <c r="C435" s="78" t="s">
        <v>300</v>
      </c>
      <c r="D435" s="3"/>
      <c r="E435" s="3"/>
      <c r="F435" s="3"/>
      <c r="G435" s="3"/>
      <c r="H435" s="3"/>
      <c r="I435" s="3"/>
      <c r="J435" s="3"/>
      <c r="K435" s="3"/>
      <c r="L435" s="3"/>
    </row>
    <row r="436" spans="1:12">
      <c r="A436" s="71"/>
      <c r="B436" s="96" t="s">
        <v>301</v>
      </c>
      <c r="C436" s="78" t="s">
        <v>226</v>
      </c>
      <c r="D436" s="109">
        <v>0</v>
      </c>
      <c r="E436" s="109">
        <v>0</v>
      </c>
      <c r="F436" s="121">
        <v>2000</v>
      </c>
      <c r="G436" s="111">
        <v>0</v>
      </c>
      <c r="H436" s="121">
        <v>2000</v>
      </c>
      <c r="I436" s="111">
        <v>0</v>
      </c>
      <c r="J436" s="111">
        <v>0</v>
      </c>
      <c r="K436" s="111">
        <v>0</v>
      </c>
      <c r="L436" s="111">
        <v>0</v>
      </c>
    </row>
    <row r="437" spans="1:12">
      <c r="A437" s="71" t="s">
        <v>6</v>
      </c>
      <c r="B437" s="96">
        <v>60</v>
      </c>
      <c r="C437" s="78" t="s">
        <v>300</v>
      </c>
      <c r="D437" s="110">
        <f t="shared" ref="D437:I437" si="200">D436</f>
        <v>0</v>
      </c>
      <c r="E437" s="110">
        <f t="shared" si="200"/>
        <v>0</v>
      </c>
      <c r="F437" s="45">
        <f t="shared" si="200"/>
        <v>2000</v>
      </c>
      <c r="G437" s="110">
        <f t="shared" si="200"/>
        <v>0</v>
      </c>
      <c r="H437" s="45">
        <f t="shared" si="200"/>
        <v>2000</v>
      </c>
      <c r="I437" s="110">
        <f t="shared" si="200"/>
        <v>0</v>
      </c>
      <c r="J437" s="110">
        <f t="shared" ref="J437" si="201">J436</f>
        <v>0</v>
      </c>
      <c r="K437" s="110">
        <f t="shared" ref="K437" si="202">K436</f>
        <v>0</v>
      </c>
      <c r="L437" s="110">
        <v>0</v>
      </c>
    </row>
    <row r="438" spans="1:12" ht="11.1" customHeight="1">
      <c r="A438" s="71"/>
      <c r="B438" s="96"/>
      <c r="C438" s="78"/>
      <c r="D438" s="109"/>
      <c r="E438" s="109"/>
      <c r="F438" s="121"/>
      <c r="G438" s="111"/>
      <c r="H438" s="121"/>
      <c r="I438" s="111"/>
      <c r="J438" s="111"/>
      <c r="K438" s="111"/>
      <c r="L438" s="111"/>
    </row>
    <row r="439" spans="1:12">
      <c r="A439" s="71"/>
      <c r="B439" s="96">
        <v>61</v>
      </c>
      <c r="C439" s="78" t="s">
        <v>302</v>
      </c>
      <c r="D439" s="3"/>
      <c r="E439" s="3"/>
      <c r="F439" s="3"/>
      <c r="G439" s="3"/>
      <c r="H439" s="3"/>
      <c r="I439" s="3"/>
      <c r="J439" s="3"/>
      <c r="K439" s="3"/>
      <c r="L439" s="3"/>
    </row>
    <row r="440" spans="1:12">
      <c r="A440" s="71"/>
      <c r="B440" s="96" t="s">
        <v>303</v>
      </c>
      <c r="C440" s="78" t="s">
        <v>226</v>
      </c>
      <c r="D440" s="109">
        <v>0</v>
      </c>
      <c r="E440" s="109">
        <v>0</v>
      </c>
      <c r="F440" s="121">
        <v>4000</v>
      </c>
      <c r="G440" s="111">
        <v>0</v>
      </c>
      <c r="H440" s="121">
        <v>4000</v>
      </c>
      <c r="I440" s="111">
        <v>0</v>
      </c>
      <c r="J440" s="111">
        <v>0</v>
      </c>
      <c r="K440" s="111">
        <v>0</v>
      </c>
      <c r="L440" s="111">
        <v>0</v>
      </c>
    </row>
    <row r="441" spans="1:12">
      <c r="A441" s="71" t="s">
        <v>6</v>
      </c>
      <c r="B441" s="96">
        <v>61</v>
      </c>
      <c r="C441" s="78" t="s">
        <v>302</v>
      </c>
      <c r="D441" s="110">
        <f t="shared" ref="D441:I441" si="203">D440</f>
        <v>0</v>
      </c>
      <c r="E441" s="110">
        <f t="shared" si="203"/>
        <v>0</v>
      </c>
      <c r="F441" s="45">
        <f t="shared" si="203"/>
        <v>4000</v>
      </c>
      <c r="G441" s="110">
        <f t="shared" si="203"/>
        <v>0</v>
      </c>
      <c r="H441" s="45">
        <f t="shared" si="203"/>
        <v>4000</v>
      </c>
      <c r="I441" s="110">
        <f t="shared" si="203"/>
        <v>0</v>
      </c>
      <c r="J441" s="110">
        <f t="shared" ref="J441" si="204">J440</f>
        <v>0</v>
      </c>
      <c r="K441" s="110">
        <f t="shared" ref="K441" si="205">K440</f>
        <v>0</v>
      </c>
      <c r="L441" s="110">
        <v>0</v>
      </c>
    </row>
    <row r="442" spans="1:12" ht="11.1" customHeight="1">
      <c r="A442" s="71"/>
      <c r="B442" s="96"/>
      <c r="C442" s="78"/>
      <c r="D442" s="112"/>
      <c r="E442" s="112"/>
      <c r="F442" s="112"/>
      <c r="G442" s="112"/>
      <c r="H442" s="112"/>
      <c r="I442" s="112"/>
      <c r="J442" s="112"/>
      <c r="K442" s="112"/>
      <c r="L442" s="112"/>
    </row>
    <row r="443" spans="1:12" ht="25.5">
      <c r="A443" s="71"/>
      <c r="B443" s="96">
        <v>62</v>
      </c>
      <c r="C443" s="78" t="s">
        <v>317</v>
      </c>
      <c r="D443" s="3"/>
      <c r="E443" s="3"/>
      <c r="F443" s="3"/>
      <c r="G443" s="3"/>
      <c r="H443" s="3"/>
      <c r="I443" s="3"/>
      <c r="J443" s="3"/>
      <c r="K443" s="3"/>
      <c r="L443" s="3"/>
    </row>
    <row r="444" spans="1:12">
      <c r="A444" s="71"/>
      <c r="B444" s="96" t="s">
        <v>318</v>
      </c>
      <c r="C444" s="78" t="s">
        <v>226</v>
      </c>
      <c r="D444" s="109">
        <v>0</v>
      </c>
      <c r="E444" s="109">
        <v>0</v>
      </c>
      <c r="F444" s="121">
        <v>2000</v>
      </c>
      <c r="G444" s="111">
        <v>0</v>
      </c>
      <c r="H444" s="121">
        <v>2000</v>
      </c>
      <c r="I444" s="111">
        <v>0</v>
      </c>
      <c r="J444" s="111">
        <v>0</v>
      </c>
      <c r="K444" s="111">
        <v>0</v>
      </c>
      <c r="L444" s="111">
        <v>0</v>
      </c>
    </row>
    <row r="445" spans="1:12" ht="25.5">
      <c r="A445" s="71" t="s">
        <v>6</v>
      </c>
      <c r="B445" s="96">
        <v>62</v>
      </c>
      <c r="C445" s="78" t="s">
        <v>317</v>
      </c>
      <c r="D445" s="110">
        <f t="shared" ref="D445:I445" si="206">D444</f>
        <v>0</v>
      </c>
      <c r="E445" s="110">
        <f t="shared" si="206"/>
        <v>0</v>
      </c>
      <c r="F445" s="45">
        <f t="shared" si="206"/>
        <v>2000</v>
      </c>
      <c r="G445" s="110">
        <f t="shared" si="206"/>
        <v>0</v>
      </c>
      <c r="H445" s="45">
        <f t="shared" si="206"/>
        <v>2000</v>
      </c>
      <c r="I445" s="110">
        <f t="shared" si="206"/>
        <v>0</v>
      </c>
      <c r="J445" s="110">
        <f t="shared" ref="J445" si="207">J444</f>
        <v>0</v>
      </c>
      <c r="K445" s="110">
        <f t="shared" ref="K445" si="208">K444</f>
        <v>0</v>
      </c>
      <c r="L445" s="110">
        <v>0</v>
      </c>
    </row>
    <row r="446" spans="1:12" ht="11.1" customHeight="1">
      <c r="A446" s="71"/>
      <c r="B446" s="96"/>
      <c r="C446" s="78"/>
      <c r="D446" s="112"/>
      <c r="E446" s="112"/>
      <c r="F446" s="112"/>
      <c r="G446" s="112"/>
      <c r="H446" s="112"/>
      <c r="I446" s="112"/>
      <c r="J446" s="112"/>
      <c r="K446" s="112"/>
      <c r="L446" s="112"/>
    </row>
    <row r="447" spans="1:12" ht="25.5">
      <c r="A447" s="71"/>
      <c r="B447" s="96">
        <v>63</v>
      </c>
      <c r="C447" s="78" t="s">
        <v>164</v>
      </c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71"/>
      <c r="B448" s="96" t="s">
        <v>319</v>
      </c>
      <c r="C448" s="78" t="s">
        <v>226</v>
      </c>
      <c r="D448" s="113">
        <v>0</v>
      </c>
      <c r="E448" s="113">
        <v>0</v>
      </c>
      <c r="F448" s="141">
        <v>10000</v>
      </c>
      <c r="G448" s="125">
        <v>0</v>
      </c>
      <c r="H448" s="141">
        <v>10000</v>
      </c>
      <c r="I448" s="125">
        <v>0</v>
      </c>
      <c r="J448" s="50">
        <v>10000</v>
      </c>
      <c r="K448" s="125">
        <v>0</v>
      </c>
      <c r="L448" s="141">
        <v>10000</v>
      </c>
    </row>
    <row r="449" spans="1:12" ht="25.5">
      <c r="A449" s="71" t="s">
        <v>6</v>
      </c>
      <c r="B449" s="96">
        <v>63</v>
      </c>
      <c r="C449" s="78" t="s">
        <v>164</v>
      </c>
      <c r="D449" s="113">
        <f t="shared" ref="D449:I449" si="209">D448</f>
        <v>0</v>
      </c>
      <c r="E449" s="113">
        <f t="shared" si="209"/>
        <v>0</v>
      </c>
      <c r="F449" s="50">
        <f t="shared" si="209"/>
        <v>10000</v>
      </c>
      <c r="G449" s="113">
        <f t="shared" si="209"/>
        <v>0</v>
      </c>
      <c r="H449" s="50">
        <f t="shared" si="209"/>
        <v>10000</v>
      </c>
      <c r="I449" s="113">
        <f t="shared" si="209"/>
        <v>0</v>
      </c>
      <c r="J449" s="50">
        <f t="shared" ref="J449" si="210">J448</f>
        <v>10000</v>
      </c>
      <c r="K449" s="113">
        <f t="shared" ref="K449" si="211">K448</f>
        <v>0</v>
      </c>
      <c r="L449" s="50">
        <v>10000</v>
      </c>
    </row>
    <row r="450" spans="1:12" ht="11.1" customHeight="1">
      <c r="A450" s="71"/>
      <c r="B450" s="96"/>
      <c r="C450" s="78"/>
      <c r="D450" s="112"/>
      <c r="E450" s="112"/>
      <c r="F450" s="112"/>
      <c r="G450" s="112"/>
      <c r="H450" s="112"/>
      <c r="I450" s="112"/>
      <c r="J450" s="112"/>
      <c r="K450" s="112"/>
      <c r="L450" s="112"/>
    </row>
    <row r="451" spans="1:12" ht="15" customHeight="1">
      <c r="A451" s="71"/>
      <c r="B451" s="96">
        <v>64</v>
      </c>
      <c r="C451" s="78" t="s">
        <v>320</v>
      </c>
      <c r="D451" s="3"/>
      <c r="E451" s="3"/>
      <c r="F451" s="3"/>
      <c r="G451" s="3"/>
      <c r="H451" s="3"/>
      <c r="I451" s="3"/>
      <c r="J451" s="3"/>
      <c r="K451" s="3"/>
      <c r="L451" s="3"/>
    </row>
    <row r="452" spans="1:12" ht="15" customHeight="1">
      <c r="A452" s="71"/>
      <c r="B452" s="96" t="s">
        <v>321</v>
      </c>
      <c r="C452" s="78" t="s">
        <v>226</v>
      </c>
      <c r="D452" s="109">
        <v>0</v>
      </c>
      <c r="E452" s="109">
        <v>0</v>
      </c>
      <c r="F452" s="121">
        <v>10000</v>
      </c>
      <c r="G452" s="111">
        <v>0</v>
      </c>
      <c r="H452" s="121">
        <v>10000</v>
      </c>
      <c r="I452" s="111">
        <v>0</v>
      </c>
      <c r="J452" s="111">
        <v>0</v>
      </c>
      <c r="K452" s="111">
        <v>0</v>
      </c>
      <c r="L452" s="111">
        <v>0</v>
      </c>
    </row>
    <row r="453" spans="1:12" ht="15" customHeight="1">
      <c r="A453" s="71" t="s">
        <v>6</v>
      </c>
      <c r="B453" s="96">
        <v>64</v>
      </c>
      <c r="C453" s="78" t="s">
        <v>320</v>
      </c>
      <c r="D453" s="110">
        <f t="shared" ref="D453:I453" si="212">D452</f>
        <v>0</v>
      </c>
      <c r="E453" s="110">
        <f t="shared" si="212"/>
        <v>0</v>
      </c>
      <c r="F453" s="45">
        <f t="shared" si="212"/>
        <v>10000</v>
      </c>
      <c r="G453" s="110">
        <f t="shared" si="212"/>
        <v>0</v>
      </c>
      <c r="H453" s="45">
        <f t="shared" si="212"/>
        <v>10000</v>
      </c>
      <c r="I453" s="110">
        <f t="shared" si="212"/>
        <v>0</v>
      </c>
      <c r="J453" s="110">
        <f t="shared" ref="J453" si="213">J452</f>
        <v>0</v>
      </c>
      <c r="K453" s="110">
        <f t="shared" ref="K453" si="214">K452</f>
        <v>0</v>
      </c>
      <c r="L453" s="110">
        <v>0</v>
      </c>
    </row>
    <row r="454" spans="1:12" ht="11.1" customHeight="1">
      <c r="A454" s="71"/>
      <c r="B454" s="96"/>
      <c r="C454" s="78"/>
      <c r="D454" s="122"/>
      <c r="E454" s="122"/>
      <c r="F454" s="122"/>
      <c r="G454" s="122"/>
      <c r="H454" s="122"/>
      <c r="I454" s="122"/>
      <c r="J454" s="137"/>
      <c r="K454" s="122"/>
      <c r="L454" s="137"/>
    </row>
    <row r="455" spans="1:12" ht="25.5">
      <c r="A455" s="138"/>
      <c r="B455" s="96">
        <v>65</v>
      </c>
      <c r="C455" s="78" t="s">
        <v>372</v>
      </c>
      <c r="D455" s="112"/>
      <c r="E455" s="112"/>
      <c r="F455" s="112"/>
      <c r="G455" s="112"/>
      <c r="H455" s="112"/>
      <c r="I455" s="112"/>
      <c r="J455" s="53"/>
      <c r="K455" s="112"/>
      <c r="L455" s="53"/>
    </row>
    <row r="456" spans="1:12">
      <c r="A456" s="138"/>
      <c r="B456" s="96" t="s">
        <v>373</v>
      </c>
      <c r="C456" s="78" t="s">
        <v>226</v>
      </c>
      <c r="D456" s="112">
        <v>0</v>
      </c>
      <c r="E456" s="112">
        <v>0</v>
      </c>
      <c r="F456" s="112">
        <v>0</v>
      </c>
      <c r="G456" s="112">
        <v>0</v>
      </c>
      <c r="H456" s="53">
        <v>10000</v>
      </c>
      <c r="I456" s="112">
        <v>0</v>
      </c>
      <c r="J456" s="53">
        <v>20000</v>
      </c>
      <c r="K456" s="112">
        <v>0</v>
      </c>
      <c r="L456" s="121">
        <v>20000</v>
      </c>
    </row>
    <row r="457" spans="1:12" ht="25.5">
      <c r="A457" s="138" t="s">
        <v>6</v>
      </c>
      <c r="B457" s="96">
        <v>65</v>
      </c>
      <c r="C457" s="78" t="s">
        <v>372</v>
      </c>
      <c r="D457" s="110">
        <f>D456</f>
        <v>0</v>
      </c>
      <c r="E457" s="110">
        <f t="shared" ref="E457" si="215">E456</f>
        <v>0</v>
      </c>
      <c r="F457" s="110">
        <f t="shared" ref="F457" si="216">F456</f>
        <v>0</v>
      </c>
      <c r="G457" s="110">
        <f t="shared" ref="G457" si="217">G456</f>
        <v>0</v>
      </c>
      <c r="H457" s="45">
        <f t="shared" ref="H457" si="218">H456</f>
        <v>10000</v>
      </c>
      <c r="I457" s="110">
        <f t="shared" ref="I457" si="219">I456</f>
        <v>0</v>
      </c>
      <c r="J457" s="45">
        <f t="shared" ref="J457" si="220">J456</f>
        <v>20000</v>
      </c>
      <c r="K457" s="110">
        <f t="shared" ref="K457" si="221">K456</f>
        <v>0</v>
      </c>
      <c r="L457" s="45">
        <v>20000</v>
      </c>
    </row>
    <row r="458" spans="1:12" ht="11.1" customHeight="1">
      <c r="A458" s="138"/>
      <c r="B458" s="96"/>
      <c r="C458" s="78"/>
      <c r="D458" s="112"/>
      <c r="E458" s="112"/>
      <c r="F458" s="112"/>
      <c r="G458" s="112"/>
      <c r="H458" s="112"/>
      <c r="I458" s="112"/>
      <c r="J458" s="53"/>
      <c r="K458" s="112"/>
      <c r="L458" s="53"/>
    </row>
    <row r="459" spans="1:12" ht="38.25">
      <c r="A459" s="138"/>
      <c r="B459" s="96">
        <v>66</v>
      </c>
      <c r="C459" s="78" t="s">
        <v>374</v>
      </c>
      <c r="D459" s="112"/>
      <c r="E459" s="112"/>
      <c r="F459" s="112"/>
      <c r="G459" s="112"/>
      <c r="H459" s="112"/>
      <c r="I459" s="112"/>
      <c r="J459" s="53"/>
      <c r="K459" s="112"/>
      <c r="L459" s="53"/>
    </row>
    <row r="460" spans="1:12">
      <c r="A460" s="159"/>
      <c r="B460" s="130" t="s">
        <v>375</v>
      </c>
      <c r="C460" s="131" t="s">
        <v>226</v>
      </c>
      <c r="D460" s="113">
        <v>0</v>
      </c>
      <c r="E460" s="113">
        <v>0</v>
      </c>
      <c r="F460" s="113">
        <v>0</v>
      </c>
      <c r="G460" s="113">
        <v>0</v>
      </c>
      <c r="H460" s="50">
        <v>5000</v>
      </c>
      <c r="I460" s="113">
        <v>0</v>
      </c>
      <c r="J460" s="50">
        <v>5000</v>
      </c>
      <c r="K460" s="113">
        <v>0</v>
      </c>
      <c r="L460" s="141">
        <v>5000</v>
      </c>
    </row>
    <row r="461" spans="1:12" ht="38.25">
      <c r="A461" s="138" t="s">
        <v>6</v>
      </c>
      <c r="B461" s="96">
        <v>66</v>
      </c>
      <c r="C461" s="78" t="s">
        <v>374</v>
      </c>
      <c r="D461" s="113">
        <f t="shared" ref="D461" si="222">D460</f>
        <v>0</v>
      </c>
      <c r="E461" s="113">
        <f t="shared" ref="E461" si="223">E460</f>
        <v>0</v>
      </c>
      <c r="F461" s="113">
        <f t="shared" ref="F461" si="224">F460</f>
        <v>0</v>
      </c>
      <c r="G461" s="113">
        <f t="shared" ref="G461" si="225">G460</f>
        <v>0</v>
      </c>
      <c r="H461" s="50">
        <f t="shared" ref="H461" si="226">H460</f>
        <v>5000</v>
      </c>
      <c r="I461" s="113">
        <f t="shared" ref="I461" si="227">I460</f>
        <v>0</v>
      </c>
      <c r="J461" s="50">
        <f t="shared" ref="J461" si="228">J460</f>
        <v>5000</v>
      </c>
      <c r="K461" s="113">
        <f t="shared" ref="K461" si="229">K460</f>
        <v>0</v>
      </c>
      <c r="L461" s="50">
        <v>5000</v>
      </c>
    </row>
    <row r="462" spans="1:12">
      <c r="A462" s="71"/>
      <c r="B462" s="96"/>
      <c r="C462" s="78"/>
      <c r="D462" s="112"/>
      <c r="E462" s="112"/>
      <c r="F462" s="112"/>
      <c r="G462" s="112"/>
      <c r="H462" s="112"/>
      <c r="I462" s="112"/>
      <c r="J462" s="112"/>
      <c r="K462" s="112"/>
      <c r="L462" s="112"/>
    </row>
    <row r="463" spans="1:12" ht="27.95" customHeight="1">
      <c r="A463" s="71"/>
      <c r="B463" s="96">
        <v>67</v>
      </c>
      <c r="C463" s="78" t="s">
        <v>389</v>
      </c>
      <c r="D463" s="1"/>
      <c r="E463" s="1"/>
      <c r="F463" s="1"/>
      <c r="G463" s="1"/>
      <c r="H463" s="1"/>
      <c r="I463" s="1"/>
      <c r="J463" s="1"/>
      <c r="K463" s="148"/>
      <c r="L463" s="1"/>
    </row>
    <row r="464" spans="1:12">
      <c r="A464" s="71"/>
      <c r="B464" s="96" t="s">
        <v>390</v>
      </c>
      <c r="C464" s="78" t="s">
        <v>226</v>
      </c>
      <c r="D464" s="113">
        <v>0</v>
      </c>
      <c r="E464" s="113">
        <v>0</v>
      </c>
      <c r="F464" s="125">
        <v>0</v>
      </c>
      <c r="G464" s="125">
        <v>0</v>
      </c>
      <c r="H464" s="125">
        <v>0</v>
      </c>
      <c r="I464" s="125">
        <v>0</v>
      </c>
      <c r="J464" s="53">
        <v>5000</v>
      </c>
      <c r="K464" s="125">
        <v>0</v>
      </c>
      <c r="L464" s="141">
        <v>5000</v>
      </c>
    </row>
    <row r="465" spans="1:13" ht="27.95" customHeight="1">
      <c r="A465" s="71" t="s">
        <v>6</v>
      </c>
      <c r="B465" s="96">
        <v>67</v>
      </c>
      <c r="C465" s="78" t="s">
        <v>389</v>
      </c>
      <c r="D465" s="113">
        <f>D464</f>
        <v>0</v>
      </c>
      <c r="E465" s="113">
        <f t="shared" ref="E465:L465" si="230">E464</f>
        <v>0</v>
      </c>
      <c r="F465" s="113">
        <f t="shared" si="230"/>
        <v>0</v>
      </c>
      <c r="G465" s="113">
        <f t="shared" si="230"/>
        <v>0</v>
      </c>
      <c r="H465" s="113">
        <f t="shared" si="230"/>
        <v>0</v>
      </c>
      <c r="I465" s="113">
        <f t="shared" si="230"/>
        <v>0</v>
      </c>
      <c r="J465" s="50">
        <f t="shared" si="230"/>
        <v>5000</v>
      </c>
      <c r="K465" s="113">
        <f t="shared" si="230"/>
        <v>0</v>
      </c>
      <c r="L465" s="50">
        <v>5000</v>
      </c>
    </row>
    <row r="466" spans="1:13">
      <c r="A466" s="71" t="s">
        <v>6</v>
      </c>
      <c r="B466" s="75">
        <v>50</v>
      </c>
      <c r="C466" s="73" t="s">
        <v>130</v>
      </c>
      <c r="D466" s="110">
        <f>D437+D441+D445+D449+D453+D457+D461+D465</f>
        <v>0</v>
      </c>
      <c r="E466" s="110">
        <f t="shared" ref="E466:L466" si="231">E437+E441+E445+E449+E453+E457+E461+E465</f>
        <v>0</v>
      </c>
      <c r="F466" s="45">
        <f t="shared" si="231"/>
        <v>28000</v>
      </c>
      <c r="G466" s="110">
        <f t="shared" si="231"/>
        <v>0</v>
      </c>
      <c r="H466" s="45">
        <f t="shared" si="231"/>
        <v>43000</v>
      </c>
      <c r="I466" s="110">
        <f t="shared" si="231"/>
        <v>0</v>
      </c>
      <c r="J466" s="45">
        <f t="shared" si="231"/>
        <v>40000</v>
      </c>
      <c r="K466" s="110">
        <f t="shared" si="231"/>
        <v>0</v>
      </c>
      <c r="L466" s="45">
        <v>40000</v>
      </c>
    </row>
    <row r="467" spans="1:13">
      <c r="A467" s="71"/>
      <c r="B467" s="74"/>
      <c r="C467" s="70"/>
      <c r="D467" s="119"/>
      <c r="E467" s="119"/>
      <c r="F467" s="120"/>
      <c r="G467" s="120"/>
      <c r="H467" s="120"/>
      <c r="I467" s="120"/>
      <c r="J467" s="120"/>
      <c r="K467" s="146"/>
      <c r="L467" s="120"/>
    </row>
    <row r="468" spans="1:13">
      <c r="A468" s="71"/>
      <c r="B468" s="75">
        <v>60</v>
      </c>
      <c r="C468" s="73" t="s">
        <v>35</v>
      </c>
      <c r="D468" s="76"/>
      <c r="E468" s="76"/>
      <c r="F468" s="77"/>
      <c r="G468" s="77"/>
      <c r="H468" s="77"/>
      <c r="I468" s="77"/>
      <c r="J468" s="77"/>
      <c r="K468" s="40"/>
      <c r="L468" s="77"/>
    </row>
    <row r="469" spans="1:13" ht="25.5">
      <c r="A469" s="71"/>
      <c r="B469" s="96" t="s">
        <v>76</v>
      </c>
      <c r="C469" s="78" t="s">
        <v>216</v>
      </c>
      <c r="D469" s="44">
        <v>15000</v>
      </c>
      <c r="E469" s="109">
        <v>0</v>
      </c>
      <c r="F469" s="111">
        <v>0</v>
      </c>
      <c r="G469" s="111">
        <v>0</v>
      </c>
      <c r="H469" s="111">
        <v>0</v>
      </c>
      <c r="I469" s="111">
        <v>0</v>
      </c>
      <c r="J469" s="111">
        <v>0</v>
      </c>
      <c r="K469" s="111">
        <v>0</v>
      </c>
      <c r="L469" s="111">
        <v>0</v>
      </c>
    </row>
    <row r="470" spans="1:13" ht="25.5">
      <c r="A470" s="71"/>
      <c r="B470" s="96" t="s">
        <v>63</v>
      </c>
      <c r="C470" s="73" t="s">
        <v>74</v>
      </c>
      <c r="D470" s="44">
        <v>25000</v>
      </c>
      <c r="E470" s="109">
        <v>0</v>
      </c>
      <c r="F470" s="109">
        <v>0</v>
      </c>
      <c r="G470" s="109">
        <v>0</v>
      </c>
      <c r="H470" s="111">
        <v>0</v>
      </c>
      <c r="I470" s="111">
        <v>0</v>
      </c>
      <c r="J470" s="109">
        <v>0</v>
      </c>
      <c r="K470" s="111">
        <v>0</v>
      </c>
      <c r="L470" s="111">
        <v>0</v>
      </c>
      <c r="M470" s="123"/>
    </row>
    <row r="471" spans="1:13" ht="25.5">
      <c r="A471" s="71"/>
      <c r="B471" s="75" t="s">
        <v>58</v>
      </c>
      <c r="C471" s="73" t="s">
        <v>70</v>
      </c>
      <c r="D471" s="53">
        <v>6461</v>
      </c>
      <c r="E471" s="112">
        <v>0</v>
      </c>
      <c r="F471" s="114">
        <v>0</v>
      </c>
      <c r="G471" s="114">
        <v>0</v>
      </c>
      <c r="H471" s="114">
        <v>0</v>
      </c>
      <c r="I471" s="114">
        <v>0</v>
      </c>
      <c r="J471" s="114">
        <v>0</v>
      </c>
      <c r="K471" s="114">
        <v>0</v>
      </c>
      <c r="L471" s="114">
        <v>0</v>
      </c>
      <c r="M471" s="123"/>
    </row>
    <row r="472" spans="1:13" ht="25.5">
      <c r="A472" s="71"/>
      <c r="B472" s="75" t="s">
        <v>54</v>
      </c>
      <c r="C472" s="80" t="s">
        <v>55</v>
      </c>
      <c r="D472" s="44">
        <v>25000</v>
      </c>
      <c r="E472" s="109">
        <v>0</v>
      </c>
      <c r="F472" s="111">
        <v>0</v>
      </c>
      <c r="G472" s="111">
        <v>0</v>
      </c>
      <c r="H472" s="111">
        <v>0</v>
      </c>
      <c r="I472" s="111">
        <v>0</v>
      </c>
      <c r="J472" s="111">
        <v>0</v>
      </c>
      <c r="K472" s="111">
        <v>0</v>
      </c>
      <c r="L472" s="111">
        <v>0</v>
      </c>
      <c r="M472" s="123"/>
    </row>
    <row r="473" spans="1:13">
      <c r="A473" s="71"/>
      <c r="B473" s="75" t="s">
        <v>56</v>
      </c>
      <c r="C473" s="80" t="s">
        <v>57</v>
      </c>
      <c r="D473" s="53">
        <v>9933</v>
      </c>
      <c r="E473" s="112">
        <v>0</v>
      </c>
      <c r="F473" s="114">
        <v>0</v>
      </c>
      <c r="G473" s="114">
        <v>0</v>
      </c>
      <c r="H473" s="114">
        <v>0</v>
      </c>
      <c r="I473" s="114">
        <v>0</v>
      </c>
      <c r="J473" s="114">
        <v>0</v>
      </c>
      <c r="K473" s="114">
        <v>0</v>
      </c>
      <c r="L473" s="114">
        <v>0</v>
      </c>
      <c r="M473" s="123"/>
    </row>
    <row r="474" spans="1:13">
      <c r="A474" s="71"/>
      <c r="B474" s="97" t="s">
        <v>51</v>
      </c>
      <c r="C474" s="73" t="s">
        <v>337</v>
      </c>
      <c r="D474" s="53">
        <v>93</v>
      </c>
      <c r="E474" s="112">
        <v>0</v>
      </c>
      <c r="F474" s="114">
        <v>0</v>
      </c>
      <c r="G474" s="114">
        <v>0</v>
      </c>
      <c r="H474" s="114">
        <v>0</v>
      </c>
      <c r="I474" s="114">
        <v>0</v>
      </c>
      <c r="J474" s="114">
        <v>0</v>
      </c>
      <c r="K474" s="114">
        <v>0</v>
      </c>
      <c r="L474" s="114">
        <v>0</v>
      </c>
      <c r="M474" s="123"/>
    </row>
    <row r="475" spans="1:13">
      <c r="A475" s="71"/>
      <c r="B475" s="97" t="s">
        <v>52</v>
      </c>
      <c r="C475" s="73" t="s">
        <v>53</v>
      </c>
      <c r="D475" s="53">
        <v>7800</v>
      </c>
      <c r="E475" s="112">
        <v>0</v>
      </c>
      <c r="F475" s="114">
        <v>0</v>
      </c>
      <c r="G475" s="114">
        <v>0</v>
      </c>
      <c r="H475" s="114">
        <v>0</v>
      </c>
      <c r="I475" s="114">
        <v>0</v>
      </c>
      <c r="J475" s="114">
        <v>0</v>
      </c>
      <c r="K475" s="114">
        <v>0</v>
      </c>
      <c r="L475" s="114">
        <v>0</v>
      </c>
      <c r="M475" s="123"/>
    </row>
    <row r="476" spans="1:13">
      <c r="A476" s="71"/>
      <c r="B476" s="97" t="s">
        <v>38</v>
      </c>
      <c r="C476" s="81" t="s">
        <v>75</v>
      </c>
      <c r="D476" s="53">
        <v>25000</v>
      </c>
      <c r="E476" s="114">
        <v>0</v>
      </c>
      <c r="F476" s="114">
        <v>0</v>
      </c>
      <c r="G476" s="114">
        <v>0</v>
      </c>
      <c r="H476" s="114">
        <v>0</v>
      </c>
      <c r="I476" s="112">
        <v>0</v>
      </c>
      <c r="J476" s="114">
        <v>0</v>
      </c>
      <c r="K476" s="114">
        <v>0</v>
      </c>
      <c r="L476" s="112">
        <v>0</v>
      </c>
      <c r="M476" s="100"/>
    </row>
    <row r="477" spans="1:13" ht="25.5">
      <c r="A477" s="71"/>
      <c r="B477" s="97" t="s">
        <v>50</v>
      </c>
      <c r="C477" s="82" t="s">
        <v>407</v>
      </c>
      <c r="D477" s="112">
        <v>0</v>
      </c>
      <c r="E477" s="112">
        <v>0</v>
      </c>
      <c r="F477" s="53">
        <v>51000</v>
      </c>
      <c r="G477" s="112">
        <v>0</v>
      </c>
      <c r="H477" s="112">
        <v>0</v>
      </c>
      <c r="I477" s="112">
        <v>0</v>
      </c>
      <c r="J477" s="112">
        <v>0</v>
      </c>
      <c r="K477" s="112">
        <v>0</v>
      </c>
      <c r="L477" s="112">
        <v>0</v>
      </c>
      <c r="M477" s="100"/>
    </row>
    <row r="478" spans="1:13">
      <c r="A478" s="71"/>
      <c r="B478" s="97"/>
      <c r="C478" s="82"/>
      <c r="D478" s="53"/>
      <c r="E478" s="53"/>
      <c r="F478" s="53"/>
      <c r="G478" s="53"/>
      <c r="H478" s="53"/>
      <c r="I478" s="53"/>
      <c r="J478" s="53"/>
      <c r="K478" s="53"/>
      <c r="L478" s="53"/>
      <c r="M478" s="100"/>
    </row>
    <row r="479" spans="1:13">
      <c r="A479" s="71"/>
      <c r="B479" s="97" t="s">
        <v>138</v>
      </c>
      <c r="C479" s="82" t="s">
        <v>10</v>
      </c>
      <c r="D479" s="53"/>
      <c r="E479" s="53"/>
      <c r="F479" s="53"/>
      <c r="G479" s="53"/>
      <c r="H479" s="53"/>
      <c r="I479" s="53"/>
      <c r="J479" s="53"/>
      <c r="K479" s="53"/>
      <c r="L479" s="53"/>
      <c r="M479" s="100"/>
    </row>
    <row r="480" spans="1:13">
      <c r="A480" s="71"/>
      <c r="B480" s="97" t="s">
        <v>136</v>
      </c>
      <c r="C480" s="82" t="s">
        <v>137</v>
      </c>
      <c r="D480" s="53">
        <v>4918</v>
      </c>
      <c r="E480" s="112">
        <v>0</v>
      </c>
      <c r="F480" s="112">
        <v>0</v>
      </c>
      <c r="G480" s="112">
        <v>0</v>
      </c>
      <c r="H480" s="112">
        <v>0</v>
      </c>
      <c r="I480" s="112">
        <v>0</v>
      </c>
      <c r="J480" s="112">
        <v>0</v>
      </c>
      <c r="K480" s="112">
        <v>0</v>
      </c>
      <c r="L480" s="112">
        <v>0</v>
      </c>
      <c r="M480" s="100"/>
    </row>
    <row r="481" spans="1:13">
      <c r="A481" s="71" t="s">
        <v>6</v>
      </c>
      <c r="B481" s="97" t="s">
        <v>138</v>
      </c>
      <c r="C481" s="82" t="s">
        <v>10</v>
      </c>
      <c r="D481" s="45">
        <f t="shared" ref="D481:L481" si="232">D480</f>
        <v>4918</v>
      </c>
      <c r="E481" s="110">
        <f t="shared" si="232"/>
        <v>0</v>
      </c>
      <c r="F481" s="110">
        <f>F480</f>
        <v>0</v>
      </c>
      <c r="G481" s="110">
        <f t="shared" si="232"/>
        <v>0</v>
      </c>
      <c r="H481" s="110">
        <f t="shared" si="232"/>
        <v>0</v>
      </c>
      <c r="I481" s="110">
        <f t="shared" si="232"/>
        <v>0</v>
      </c>
      <c r="J481" s="110">
        <f t="shared" si="232"/>
        <v>0</v>
      </c>
      <c r="K481" s="110">
        <f t="shared" si="232"/>
        <v>0</v>
      </c>
      <c r="L481" s="110">
        <v>0</v>
      </c>
      <c r="M481" s="100"/>
    </row>
    <row r="482" spans="1:13">
      <c r="A482" s="71"/>
      <c r="B482" s="97"/>
      <c r="C482" s="82"/>
      <c r="D482" s="53"/>
      <c r="E482" s="53"/>
      <c r="F482" s="53"/>
      <c r="G482" s="53"/>
      <c r="H482" s="53"/>
      <c r="I482" s="53"/>
      <c r="J482" s="53"/>
      <c r="K482" s="53"/>
      <c r="L482" s="53"/>
      <c r="M482" s="100"/>
    </row>
    <row r="483" spans="1:13">
      <c r="A483" s="71"/>
      <c r="B483" s="97" t="s">
        <v>77</v>
      </c>
      <c r="C483" s="82" t="s">
        <v>95</v>
      </c>
      <c r="D483" s="53"/>
      <c r="E483" s="53"/>
      <c r="F483" s="53"/>
      <c r="G483" s="53"/>
      <c r="H483" s="53"/>
      <c r="I483" s="53"/>
      <c r="J483" s="53"/>
      <c r="K483" s="53"/>
      <c r="L483" s="53"/>
      <c r="M483" s="100"/>
    </row>
    <row r="484" spans="1:13">
      <c r="A484" s="71"/>
      <c r="B484" s="97" t="s">
        <v>78</v>
      </c>
      <c r="C484" s="82" t="s">
        <v>79</v>
      </c>
      <c r="D484" s="53">
        <v>9816</v>
      </c>
      <c r="E484" s="112">
        <v>0</v>
      </c>
      <c r="F484" s="112">
        <v>0</v>
      </c>
      <c r="G484" s="112">
        <v>0</v>
      </c>
      <c r="H484" s="112">
        <v>0</v>
      </c>
      <c r="I484" s="112">
        <v>0</v>
      </c>
      <c r="J484" s="112">
        <v>0</v>
      </c>
      <c r="K484" s="112">
        <v>0</v>
      </c>
      <c r="L484" s="112">
        <v>0</v>
      </c>
      <c r="M484" s="100"/>
    </row>
    <row r="485" spans="1:13" ht="25.5">
      <c r="A485" s="71"/>
      <c r="B485" s="97" t="s">
        <v>101</v>
      </c>
      <c r="C485" s="82" t="s">
        <v>102</v>
      </c>
      <c r="D485" s="53">
        <v>6992</v>
      </c>
      <c r="E485" s="112">
        <v>0</v>
      </c>
      <c r="F485" s="112">
        <v>0</v>
      </c>
      <c r="G485" s="112">
        <v>0</v>
      </c>
      <c r="H485" s="112">
        <v>0</v>
      </c>
      <c r="I485" s="112">
        <v>0</v>
      </c>
      <c r="J485" s="112">
        <v>0</v>
      </c>
      <c r="K485" s="112">
        <v>0</v>
      </c>
      <c r="L485" s="112">
        <v>0</v>
      </c>
      <c r="M485" s="100"/>
    </row>
    <row r="486" spans="1:13">
      <c r="A486" s="71"/>
      <c r="B486" s="97" t="s">
        <v>103</v>
      </c>
      <c r="C486" s="82" t="s">
        <v>107</v>
      </c>
      <c r="D486" s="53">
        <v>7994</v>
      </c>
      <c r="E486" s="112">
        <v>0</v>
      </c>
      <c r="F486" s="112">
        <v>0</v>
      </c>
      <c r="G486" s="112">
        <v>0</v>
      </c>
      <c r="H486" s="112">
        <v>0</v>
      </c>
      <c r="I486" s="112">
        <v>0</v>
      </c>
      <c r="J486" s="112">
        <v>0</v>
      </c>
      <c r="K486" s="112">
        <v>0</v>
      </c>
      <c r="L486" s="112">
        <v>0</v>
      </c>
      <c r="M486" s="100"/>
    </row>
    <row r="487" spans="1:13" ht="25.5">
      <c r="A487" s="71"/>
      <c r="B487" s="97" t="s">
        <v>104</v>
      </c>
      <c r="C487" s="82" t="s">
        <v>108</v>
      </c>
      <c r="D487" s="53">
        <v>10000</v>
      </c>
      <c r="E487" s="112">
        <v>0</v>
      </c>
      <c r="F487" s="112">
        <v>0</v>
      </c>
      <c r="G487" s="112">
        <v>0</v>
      </c>
      <c r="H487" s="112">
        <v>0</v>
      </c>
      <c r="I487" s="112">
        <v>0</v>
      </c>
      <c r="J487" s="112">
        <v>0</v>
      </c>
      <c r="K487" s="112">
        <v>0</v>
      </c>
      <c r="L487" s="112">
        <v>0</v>
      </c>
      <c r="M487" s="100"/>
    </row>
    <row r="488" spans="1:13" ht="25.5">
      <c r="A488" s="71"/>
      <c r="B488" s="97" t="s">
        <v>105</v>
      </c>
      <c r="C488" s="82" t="s">
        <v>109</v>
      </c>
      <c r="D488" s="53">
        <v>10000</v>
      </c>
      <c r="E488" s="112">
        <v>0</v>
      </c>
      <c r="F488" s="112">
        <v>0</v>
      </c>
      <c r="G488" s="112">
        <v>0</v>
      </c>
      <c r="H488" s="112">
        <v>0</v>
      </c>
      <c r="I488" s="112">
        <v>0</v>
      </c>
      <c r="J488" s="112">
        <v>0</v>
      </c>
      <c r="K488" s="112">
        <v>0</v>
      </c>
      <c r="L488" s="112">
        <v>0</v>
      </c>
      <c r="M488" s="100"/>
    </row>
    <row r="489" spans="1:13" ht="27.95" customHeight="1">
      <c r="A489" s="71"/>
      <c r="B489" s="97" t="s">
        <v>106</v>
      </c>
      <c r="C489" s="101" t="s">
        <v>110</v>
      </c>
      <c r="D489" s="53">
        <v>9959</v>
      </c>
      <c r="E489" s="112">
        <v>0</v>
      </c>
      <c r="F489" s="112">
        <v>0</v>
      </c>
      <c r="G489" s="112">
        <v>0</v>
      </c>
      <c r="H489" s="112">
        <v>0</v>
      </c>
      <c r="I489" s="112">
        <v>0</v>
      </c>
      <c r="J489" s="112">
        <v>0</v>
      </c>
      <c r="K489" s="112">
        <v>0</v>
      </c>
      <c r="L489" s="112">
        <v>0</v>
      </c>
      <c r="M489" s="100"/>
    </row>
    <row r="490" spans="1:13" ht="25.5">
      <c r="A490" s="71"/>
      <c r="B490" s="97" t="s">
        <v>139</v>
      </c>
      <c r="C490" s="82" t="s">
        <v>141</v>
      </c>
      <c r="D490" s="53">
        <v>9675</v>
      </c>
      <c r="E490" s="112">
        <v>0</v>
      </c>
      <c r="F490" s="112">
        <v>0</v>
      </c>
      <c r="G490" s="112">
        <v>0</v>
      </c>
      <c r="H490" s="112">
        <v>0</v>
      </c>
      <c r="I490" s="112">
        <v>0</v>
      </c>
      <c r="J490" s="112">
        <v>0</v>
      </c>
      <c r="K490" s="112">
        <v>0</v>
      </c>
      <c r="L490" s="112">
        <v>0</v>
      </c>
      <c r="M490" s="100"/>
    </row>
    <row r="491" spans="1:13" ht="25.5">
      <c r="A491" s="71"/>
      <c r="B491" s="97" t="s">
        <v>140</v>
      </c>
      <c r="C491" s="82" t="s">
        <v>142</v>
      </c>
      <c r="D491" s="53">
        <v>9793</v>
      </c>
      <c r="E491" s="112">
        <v>0</v>
      </c>
      <c r="F491" s="112">
        <v>0</v>
      </c>
      <c r="G491" s="112">
        <v>0</v>
      </c>
      <c r="H491" s="112">
        <v>0</v>
      </c>
      <c r="I491" s="112">
        <v>0</v>
      </c>
      <c r="J491" s="112">
        <v>0</v>
      </c>
      <c r="K491" s="112">
        <v>0</v>
      </c>
      <c r="L491" s="112">
        <v>0</v>
      </c>
      <c r="M491" s="100"/>
    </row>
    <row r="492" spans="1:13" ht="25.5">
      <c r="A492" s="71"/>
      <c r="B492" s="97" t="s">
        <v>213</v>
      </c>
      <c r="C492" s="82" t="s">
        <v>197</v>
      </c>
      <c r="D492" s="113">
        <v>0</v>
      </c>
      <c r="E492" s="113">
        <v>0</v>
      </c>
      <c r="F492" s="50">
        <v>27340</v>
      </c>
      <c r="G492" s="113">
        <v>0</v>
      </c>
      <c r="H492" s="113">
        <v>0</v>
      </c>
      <c r="I492" s="113">
        <v>0</v>
      </c>
      <c r="J492" s="113">
        <v>0</v>
      </c>
      <c r="K492" s="113">
        <v>0</v>
      </c>
      <c r="L492" s="113">
        <v>0</v>
      </c>
      <c r="M492" s="100"/>
    </row>
    <row r="493" spans="1:13">
      <c r="A493" s="129" t="s">
        <v>6</v>
      </c>
      <c r="B493" s="132" t="s">
        <v>77</v>
      </c>
      <c r="C493" s="133" t="s">
        <v>95</v>
      </c>
      <c r="D493" s="50">
        <f t="shared" ref="D493:L493" si="233">SUM(D484:D492)</f>
        <v>74229</v>
      </c>
      <c r="E493" s="113">
        <f t="shared" si="233"/>
        <v>0</v>
      </c>
      <c r="F493" s="50">
        <f>SUM(F484:F492)</f>
        <v>27340</v>
      </c>
      <c r="G493" s="113">
        <f t="shared" si="233"/>
        <v>0</v>
      </c>
      <c r="H493" s="113">
        <f t="shared" si="233"/>
        <v>0</v>
      </c>
      <c r="I493" s="113">
        <f t="shared" si="233"/>
        <v>0</v>
      </c>
      <c r="J493" s="113">
        <f t="shared" si="233"/>
        <v>0</v>
      </c>
      <c r="K493" s="113">
        <f t="shared" si="233"/>
        <v>0</v>
      </c>
      <c r="L493" s="113">
        <v>0</v>
      </c>
      <c r="M493" s="100"/>
    </row>
    <row r="494" spans="1:13" hidden="1">
      <c r="A494" s="71"/>
      <c r="B494" s="97"/>
      <c r="C494" s="82"/>
      <c r="D494" s="53"/>
      <c r="E494" s="53"/>
      <c r="F494" s="53"/>
      <c r="G494" s="53"/>
      <c r="H494" s="53"/>
      <c r="I494" s="53"/>
      <c r="J494" s="53"/>
      <c r="K494" s="53"/>
      <c r="L494" s="53"/>
      <c r="M494" s="100"/>
    </row>
    <row r="495" spans="1:13">
      <c r="A495" s="71"/>
      <c r="B495" s="97" t="s">
        <v>84</v>
      </c>
      <c r="C495" s="82" t="s">
        <v>96</v>
      </c>
      <c r="D495" s="53"/>
      <c r="E495" s="53"/>
      <c r="F495" s="53"/>
      <c r="G495" s="53"/>
      <c r="H495" s="53"/>
      <c r="I495" s="53"/>
      <c r="J495" s="53"/>
      <c r="K495" s="53"/>
      <c r="L495" s="53"/>
      <c r="M495" s="100"/>
    </row>
    <row r="496" spans="1:13" ht="15" customHeight="1">
      <c r="A496" s="71"/>
      <c r="B496" s="97" t="s">
        <v>85</v>
      </c>
      <c r="C496" s="82" t="s">
        <v>89</v>
      </c>
      <c r="D496" s="53">
        <v>19811</v>
      </c>
      <c r="E496" s="112">
        <v>0</v>
      </c>
      <c r="F496" s="112">
        <v>0</v>
      </c>
      <c r="G496" s="112">
        <v>0</v>
      </c>
      <c r="H496" s="112">
        <v>0</v>
      </c>
      <c r="I496" s="112">
        <v>0</v>
      </c>
      <c r="J496" s="112">
        <v>0</v>
      </c>
      <c r="K496" s="112">
        <v>0</v>
      </c>
      <c r="L496" s="112">
        <v>0</v>
      </c>
      <c r="M496" s="100"/>
    </row>
    <row r="497" spans="1:13" ht="25.5">
      <c r="A497" s="71"/>
      <c r="B497" s="97" t="s">
        <v>143</v>
      </c>
      <c r="C497" s="82" t="s">
        <v>144</v>
      </c>
      <c r="D497" s="50">
        <v>1952</v>
      </c>
      <c r="E497" s="113">
        <v>0</v>
      </c>
      <c r="F497" s="113">
        <v>0</v>
      </c>
      <c r="G497" s="113">
        <v>0</v>
      </c>
      <c r="H497" s="113">
        <v>0</v>
      </c>
      <c r="I497" s="113">
        <v>0</v>
      </c>
      <c r="J497" s="113">
        <v>0</v>
      </c>
      <c r="K497" s="113">
        <v>0</v>
      </c>
      <c r="L497" s="113">
        <v>0</v>
      </c>
      <c r="M497" s="100"/>
    </row>
    <row r="498" spans="1:13">
      <c r="A498" s="71" t="s">
        <v>6</v>
      </c>
      <c r="B498" s="97" t="s">
        <v>84</v>
      </c>
      <c r="C498" s="82" t="s">
        <v>96</v>
      </c>
      <c r="D498" s="50">
        <f t="shared" ref="D498:K498" si="234">SUM(D496:D497)</f>
        <v>21763</v>
      </c>
      <c r="E498" s="113">
        <f t="shared" si="234"/>
        <v>0</v>
      </c>
      <c r="F498" s="113">
        <f t="shared" si="234"/>
        <v>0</v>
      </c>
      <c r="G498" s="113">
        <f t="shared" si="234"/>
        <v>0</v>
      </c>
      <c r="H498" s="113">
        <f t="shared" si="234"/>
        <v>0</v>
      </c>
      <c r="I498" s="113">
        <f t="shared" si="234"/>
        <v>0</v>
      </c>
      <c r="J498" s="113">
        <f t="shared" si="234"/>
        <v>0</v>
      </c>
      <c r="K498" s="113">
        <f t="shared" si="234"/>
        <v>0</v>
      </c>
      <c r="L498" s="113">
        <v>0</v>
      </c>
      <c r="M498" s="100"/>
    </row>
    <row r="499" spans="1:13" ht="12" customHeight="1">
      <c r="A499" s="71"/>
      <c r="B499" s="97"/>
      <c r="C499" s="82"/>
      <c r="D499" s="53"/>
      <c r="E499" s="53"/>
      <c r="F499" s="53"/>
      <c r="G499" s="53"/>
      <c r="H499" s="53"/>
      <c r="I499" s="53"/>
      <c r="J499" s="53"/>
      <c r="K499" s="53"/>
      <c r="L499" s="53"/>
      <c r="M499" s="100"/>
    </row>
    <row r="500" spans="1:13">
      <c r="A500" s="71"/>
      <c r="B500" s="97" t="s">
        <v>83</v>
      </c>
      <c r="C500" s="82" t="s">
        <v>97</v>
      </c>
      <c r="D500" s="53"/>
      <c r="E500" s="53"/>
      <c r="F500" s="53"/>
      <c r="G500" s="53"/>
      <c r="H500" s="53"/>
      <c r="I500" s="53"/>
      <c r="J500" s="53"/>
      <c r="K500" s="53"/>
      <c r="L500" s="53"/>
      <c r="M500" s="100"/>
    </row>
    <row r="501" spans="1:13" ht="42" customHeight="1">
      <c r="A501" s="71"/>
      <c r="B501" s="97" t="s">
        <v>111</v>
      </c>
      <c r="C501" s="101" t="s">
        <v>114</v>
      </c>
      <c r="D501" s="53">
        <v>5000</v>
      </c>
      <c r="E501" s="112">
        <v>0</v>
      </c>
      <c r="F501" s="112">
        <v>0</v>
      </c>
      <c r="G501" s="112">
        <v>0</v>
      </c>
      <c r="H501" s="112">
        <v>0</v>
      </c>
      <c r="I501" s="112">
        <v>0</v>
      </c>
      <c r="J501" s="112">
        <v>0</v>
      </c>
      <c r="K501" s="112">
        <v>0</v>
      </c>
      <c r="L501" s="112">
        <v>0</v>
      </c>
      <c r="M501" s="100"/>
    </row>
    <row r="502" spans="1:13">
      <c r="A502" s="71"/>
      <c r="B502" s="97" t="s">
        <v>112</v>
      </c>
      <c r="C502" s="82" t="s">
        <v>115</v>
      </c>
      <c r="D502" s="53">
        <v>2000</v>
      </c>
      <c r="E502" s="112">
        <v>0</v>
      </c>
      <c r="F502" s="112">
        <v>0</v>
      </c>
      <c r="G502" s="112">
        <v>0</v>
      </c>
      <c r="H502" s="112">
        <v>0</v>
      </c>
      <c r="I502" s="112">
        <v>0</v>
      </c>
      <c r="J502" s="112">
        <v>0</v>
      </c>
      <c r="K502" s="112">
        <v>0</v>
      </c>
      <c r="L502" s="112">
        <v>0</v>
      </c>
      <c r="M502" s="100"/>
    </row>
    <row r="503" spans="1:13">
      <c r="A503" s="71"/>
      <c r="B503" s="97" t="s">
        <v>113</v>
      </c>
      <c r="C503" s="82" t="s">
        <v>117</v>
      </c>
      <c r="D503" s="53">
        <v>20000</v>
      </c>
      <c r="E503" s="112">
        <v>0</v>
      </c>
      <c r="F503" s="112">
        <v>0</v>
      </c>
      <c r="G503" s="112">
        <v>0</v>
      </c>
      <c r="H503" s="112">
        <v>0</v>
      </c>
      <c r="I503" s="112">
        <v>0</v>
      </c>
      <c r="J503" s="112">
        <v>0</v>
      </c>
      <c r="K503" s="112">
        <v>0</v>
      </c>
      <c r="L503" s="112">
        <v>0</v>
      </c>
      <c r="M503" s="100"/>
    </row>
    <row r="504" spans="1:13">
      <c r="A504" s="71"/>
      <c r="B504" s="97" t="s">
        <v>116</v>
      </c>
      <c r="C504" s="82" t="s">
        <v>118</v>
      </c>
      <c r="D504" s="50">
        <v>20000</v>
      </c>
      <c r="E504" s="113">
        <v>0</v>
      </c>
      <c r="F504" s="113">
        <v>0</v>
      </c>
      <c r="G504" s="113">
        <v>0</v>
      </c>
      <c r="H504" s="113">
        <v>0</v>
      </c>
      <c r="I504" s="113">
        <v>0</v>
      </c>
      <c r="J504" s="113">
        <v>0</v>
      </c>
      <c r="K504" s="113">
        <v>0</v>
      </c>
      <c r="L504" s="113">
        <v>0</v>
      </c>
      <c r="M504" s="100"/>
    </row>
    <row r="505" spans="1:13">
      <c r="A505" s="71" t="s">
        <v>6</v>
      </c>
      <c r="B505" s="97" t="s">
        <v>83</v>
      </c>
      <c r="C505" s="82" t="s">
        <v>97</v>
      </c>
      <c r="D505" s="50">
        <f t="shared" ref="D505:L505" si="235">SUM(D501:D504)</f>
        <v>47000</v>
      </c>
      <c r="E505" s="113">
        <f t="shared" si="235"/>
        <v>0</v>
      </c>
      <c r="F505" s="113">
        <f t="shared" si="235"/>
        <v>0</v>
      </c>
      <c r="G505" s="113">
        <f t="shared" si="235"/>
        <v>0</v>
      </c>
      <c r="H505" s="113">
        <f t="shared" si="235"/>
        <v>0</v>
      </c>
      <c r="I505" s="113">
        <f t="shared" si="235"/>
        <v>0</v>
      </c>
      <c r="J505" s="113">
        <f t="shared" si="235"/>
        <v>0</v>
      </c>
      <c r="K505" s="113">
        <f t="shared" si="235"/>
        <v>0</v>
      </c>
      <c r="L505" s="113">
        <v>0</v>
      </c>
      <c r="M505" s="100"/>
    </row>
    <row r="506" spans="1:13" ht="12" customHeight="1">
      <c r="A506" s="71"/>
      <c r="B506" s="97"/>
      <c r="C506" s="82"/>
      <c r="D506" s="53"/>
      <c r="E506" s="53"/>
      <c r="F506" s="53"/>
      <c r="G506" s="53"/>
      <c r="H506" s="53"/>
      <c r="I506" s="53"/>
      <c r="J506" s="53"/>
      <c r="K506" s="53"/>
      <c r="L506" s="53"/>
      <c r="M506" s="100"/>
    </row>
    <row r="507" spans="1:13">
      <c r="A507" s="71"/>
      <c r="B507" s="97" t="s">
        <v>80</v>
      </c>
      <c r="C507" s="82" t="s">
        <v>98</v>
      </c>
      <c r="D507" s="53"/>
      <c r="E507" s="53"/>
      <c r="F507" s="53"/>
      <c r="G507" s="53"/>
      <c r="H507" s="53"/>
      <c r="I507" s="53"/>
      <c r="J507" s="53"/>
      <c r="K507" s="53"/>
      <c r="L507" s="53"/>
      <c r="M507" s="100"/>
    </row>
    <row r="508" spans="1:13">
      <c r="A508" s="71"/>
      <c r="B508" s="97" t="s">
        <v>81</v>
      </c>
      <c r="C508" s="82" t="s">
        <v>82</v>
      </c>
      <c r="D508" s="53">
        <v>5000</v>
      </c>
      <c r="E508" s="112">
        <v>0</v>
      </c>
      <c r="F508" s="112">
        <v>0</v>
      </c>
      <c r="G508" s="112">
        <v>0</v>
      </c>
      <c r="H508" s="112">
        <v>0</v>
      </c>
      <c r="I508" s="112">
        <v>0</v>
      </c>
      <c r="J508" s="112">
        <v>0</v>
      </c>
      <c r="K508" s="112">
        <v>0</v>
      </c>
      <c r="L508" s="112">
        <v>0</v>
      </c>
      <c r="M508" s="100"/>
    </row>
    <row r="509" spans="1:13" ht="38.25">
      <c r="A509" s="71"/>
      <c r="B509" s="97" t="s">
        <v>86</v>
      </c>
      <c r="C509" s="82" t="s">
        <v>90</v>
      </c>
      <c r="D509" s="53">
        <v>5000</v>
      </c>
      <c r="E509" s="112">
        <v>0</v>
      </c>
      <c r="F509" s="112">
        <v>0</v>
      </c>
      <c r="G509" s="112">
        <v>0</v>
      </c>
      <c r="H509" s="112">
        <v>0</v>
      </c>
      <c r="I509" s="112">
        <v>0</v>
      </c>
      <c r="J509" s="112">
        <v>0</v>
      </c>
      <c r="K509" s="112">
        <v>0</v>
      </c>
      <c r="L509" s="112">
        <v>0</v>
      </c>
      <c r="M509" s="100"/>
    </row>
    <row r="510" spans="1:13" ht="27.95" customHeight="1">
      <c r="A510" s="71"/>
      <c r="B510" s="97" t="s">
        <v>87</v>
      </c>
      <c r="C510" s="82" t="s">
        <v>88</v>
      </c>
      <c r="D510" s="53">
        <v>184</v>
      </c>
      <c r="E510" s="112">
        <v>0</v>
      </c>
      <c r="F510" s="112">
        <v>0</v>
      </c>
      <c r="G510" s="112">
        <v>0</v>
      </c>
      <c r="H510" s="112">
        <v>0</v>
      </c>
      <c r="I510" s="112">
        <v>0</v>
      </c>
      <c r="J510" s="112">
        <v>0</v>
      </c>
      <c r="K510" s="112">
        <v>0</v>
      </c>
      <c r="L510" s="112">
        <v>0</v>
      </c>
      <c r="M510" s="100"/>
    </row>
    <row r="511" spans="1:13" ht="27.95" customHeight="1">
      <c r="A511" s="71"/>
      <c r="B511" s="97" t="s">
        <v>119</v>
      </c>
      <c r="C511" s="82" t="s">
        <v>120</v>
      </c>
      <c r="D511" s="53">
        <v>2867</v>
      </c>
      <c r="E511" s="112">
        <v>0</v>
      </c>
      <c r="F511" s="112">
        <v>0</v>
      </c>
      <c r="G511" s="112">
        <v>0</v>
      </c>
      <c r="H511" s="112">
        <v>0</v>
      </c>
      <c r="I511" s="112">
        <v>0</v>
      </c>
      <c r="J511" s="112">
        <v>0</v>
      </c>
      <c r="K511" s="112">
        <v>0</v>
      </c>
      <c r="L511" s="112">
        <v>0</v>
      </c>
      <c r="M511" s="100"/>
    </row>
    <row r="512" spans="1:13" ht="27.95" customHeight="1">
      <c r="A512" s="71"/>
      <c r="B512" s="97" t="s">
        <v>121</v>
      </c>
      <c r="C512" s="82" t="s">
        <v>124</v>
      </c>
      <c r="D512" s="53">
        <v>2983</v>
      </c>
      <c r="E512" s="112">
        <v>0</v>
      </c>
      <c r="F512" s="112">
        <v>0</v>
      </c>
      <c r="G512" s="112">
        <v>0</v>
      </c>
      <c r="H512" s="112">
        <v>0</v>
      </c>
      <c r="I512" s="112">
        <v>0</v>
      </c>
      <c r="J512" s="112">
        <v>0</v>
      </c>
      <c r="K512" s="112">
        <v>0</v>
      </c>
      <c r="L512" s="112">
        <v>0</v>
      </c>
      <c r="M512" s="100"/>
    </row>
    <row r="513" spans="1:13" ht="15" customHeight="1">
      <c r="A513" s="71"/>
      <c r="B513" s="97" t="s">
        <v>122</v>
      </c>
      <c r="C513" s="82" t="s">
        <v>125</v>
      </c>
      <c r="D513" s="53">
        <v>4985</v>
      </c>
      <c r="E513" s="112">
        <v>0</v>
      </c>
      <c r="F513" s="112">
        <v>0</v>
      </c>
      <c r="G513" s="112">
        <v>0</v>
      </c>
      <c r="H513" s="112">
        <v>0</v>
      </c>
      <c r="I513" s="112">
        <v>0</v>
      </c>
      <c r="J513" s="112">
        <v>0</v>
      </c>
      <c r="K513" s="112">
        <v>0</v>
      </c>
      <c r="L513" s="112">
        <v>0</v>
      </c>
      <c r="M513" s="100"/>
    </row>
    <row r="514" spans="1:13">
      <c r="A514" s="71"/>
      <c r="B514" s="97" t="s">
        <v>123</v>
      </c>
      <c r="C514" s="82" t="s">
        <v>126</v>
      </c>
      <c r="D514" s="53">
        <v>2968</v>
      </c>
      <c r="E514" s="112">
        <v>0</v>
      </c>
      <c r="F514" s="112">
        <v>0</v>
      </c>
      <c r="G514" s="112">
        <v>0</v>
      </c>
      <c r="H514" s="112">
        <v>0</v>
      </c>
      <c r="I514" s="112">
        <v>0</v>
      </c>
      <c r="J514" s="112">
        <v>0</v>
      </c>
      <c r="K514" s="112">
        <v>0</v>
      </c>
      <c r="L514" s="112">
        <v>0</v>
      </c>
      <c r="M514" s="100"/>
    </row>
    <row r="515" spans="1:13">
      <c r="A515" s="71"/>
      <c r="B515" s="97" t="s">
        <v>127</v>
      </c>
      <c r="C515" s="82" t="s">
        <v>128</v>
      </c>
      <c r="D515" s="53">
        <v>4984</v>
      </c>
      <c r="E515" s="112">
        <v>0</v>
      </c>
      <c r="F515" s="112">
        <v>0</v>
      </c>
      <c r="G515" s="112">
        <v>0</v>
      </c>
      <c r="H515" s="112">
        <v>0</v>
      </c>
      <c r="I515" s="112">
        <v>0</v>
      </c>
      <c r="J515" s="112">
        <v>0</v>
      </c>
      <c r="K515" s="112">
        <v>0</v>
      </c>
      <c r="L515" s="112">
        <v>0</v>
      </c>
      <c r="M515" s="100"/>
    </row>
    <row r="516" spans="1:13" ht="25.5">
      <c r="A516" s="71"/>
      <c r="B516" s="97" t="s">
        <v>145</v>
      </c>
      <c r="C516" s="82" t="s">
        <v>149</v>
      </c>
      <c r="D516" s="53">
        <v>4951</v>
      </c>
      <c r="E516" s="112">
        <v>0</v>
      </c>
      <c r="F516" s="112">
        <v>0</v>
      </c>
      <c r="G516" s="112">
        <v>0</v>
      </c>
      <c r="H516" s="112">
        <v>0</v>
      </c>
      <c r="I516" s="112">
        <v>0</v>
      </c>
      <c r="J516" s="112">
        <v>0</v>
      </c>
      <c r="K516" s="112">
        <v>0</v>
      </c>
      <c r="L516" s="112">
        <v>0</v>
      </c>
      <c r="M516" s="100"/>
    </row>
    <row r="517" spans="1:13" ht="25.5">
      <c r="A517" s="71"/>
      <c r="B517" s="97" t="s">
        <v>146</v>
      </c>
      <c r="C517" s="82" t="s">
        <v>150</v>
      </c>
      <c r="D517" s="53">
        <v>4974</v>
      </c>
      <c r="E517" s="112">
        <v>0</v>
      </c>
      <c r="F517" s="112">
        <v>0</v>
      </c>
      <c r="G517" s="112">
        <v>0</v>
      </c>
      <c r="H517" s="112">
        <v>0</v>
      </c>
      <c r="I517" s="112">
        <v>0</v>
      </c>
      <c r="J517" s="112">
        <v>0</v>
      </c>
      <c r="K517" s="112">
        <v>0</v>
      </c>
      <c r="L517" s="112">
        <v>0</v>
      </c>
      <c r="M517" s="100"/>
    </row>
    <row r="518" spans="1:13">
      <c r="A518" s="71"/>
      <c r="B518" s="97" t="s">
        <v>147</v>
      </c>
      <c r="C518" s="82" t="s">
        <v>151</v>
      </c>
      <c r="D518" s="53">
        <v>2979</v>
      </c>
      <c r="E518" s="112">
        <v>0</v>
      </c>
      <c r="F518" s="112">
        <v>0</v>
      </c>
      <c r="G518" s="112">
        <v>0</v>
      </c>
      <c r="H518" s="112">
        <v>0</v>
      </c>
      <c r="I518" s="112">
        <v>0</v>
      </c>
      <c r="J518" s="112">
        <v>0</v>
      </c>
      <c r="K518" s="112">
        <v>0</v>
      </c>
      <c r="L518" s="112">
        <v>0</v>
      </c>
      <c r="M518" s="100"/>
    </row>
    <row r="519" spans="1:13" ht="15" customHeight="1">
      <c r="A519" s="71"/>
      <c r="B519" s="97" t="s">
        <v>148</v>
      </c>
      <c r="C519" s="82" t="s">
        <v>152</v>
      </c>
      <c r="D519" s="50">
        <v>2973</v>
      </c>
      <c r="E519" s="113">
        <v>0</v>
      </c>
      <c r="F519" s="113">
        <v>0</v>
      </c>
      <c r="G519" s="113">
        <v>0</v>
      </c>
      <c r="H519" s="113">
        <v>0</v>
      </c>
      <c r="I519" s="113">
        <v>0</v>
      </c>
      <c r="J519" s="113">
        <v>0</v>
      </c>
      <c r="K519" s="113">
        <v>0</v>
      </c>
      <c r="L519" s="113">
        <v>0</v>
      </c>
      <c r="M519" s="100"/>
    </row>
    <row r="520" spans="1:13">
      <c r="A520" s="71" t="s">
        <v>6</v>
      </c>
      <c r="B520" s="97" t="s">
        <v>80</v>
      </c>
      <c r="C520" s="82" t="s">
        <v>98</v>
      </c>
      <c r="D520" s="50">
        <f>SUM(D508:D519)</f>
        <v>44848</v>
      </c>
      <c r="E520" s="113">
        <f t="shared" ref="E520:L520" si="236">SUM(E508:E515)</f>
        <v>0</v>
      </c>
      <c r="F520" s="113">
        <f t="shared" si="236"/>
        <v>0</v>
      </c>
      <c r="G520" s="113">
        <f t="shared" si="236"/>
        <v>0</v>
      </c>
      <c r="H520" s="113">
        <f t="shared" si="236"/>
        <v>0</v>
      </c>
      <c r="I520" s="113">
        <f t="shared" si="236"/>
        <v>0</v>
      </c>
      <c r="J520" s="113">
        <f t="shared" si="236"/>
        <v>0</v>
      </c>
      <c r="K520" s="113">
        <f t="shared" si="236"/>
        <v>0</v>
      </c>
      <c r="L520" s="113">
        <v>0</v>
      </c>
      <c r="M520" s="100"/>
    </row>
    <row r="521" spans="1:13">
      <c r="A521" s="71"/>
      <c r="B521" s="97"/>
      <c r="C521" s="82"/>
      <c r="D521" s="53"/>
      <c r="E521" s="53"/>
      <c r="F521" s="53"/>
      <c r="G521" s="53"/>
      <c r="H521" s="53"/>
      <c r="I521" s="53"/>
      <c r="J521" s="53"/>
      <c r="K521" s="53"/>
      <c r="L521" s="53"/>
      <c r="M521" s="100"/>
    </row>
    <row r="522" spans="1:13">
      <c r="A522" s="71"/>
      <c r="B522" s="97" t="s">
        <v>153</v>
      </c>
      <c r="C522" s="82" t="s">
        <v>154</v>
      </c>
      <c r="D522" s="53"/>
      <c r="E522" s="53"/>
      <c r="F522" s="53"/>
      <c r="G522" s="53"/>
      <c r="H522" s="53"/>
      <c r="I522" s="53"/>
      <c r="J522" s="53"/>
      <c r="K522" s="53"/>
      <c r="L522" s="53"/>
      <c r="M522" s="100"/>
    </row>
    <row r="523" spans="1:13" ht="25.5">
      <c r="A523" s="71"/>
      <c r="B523" s="97" t="s">
        <v>155</v>
      </c>
      <c r="C523" s="82" t="s">
        <v>158</v>
      </c>
      <c r="D523" s="53">
        <v>2986</v>
      </c>
      <c r="E523" s="112">
        <v>0</v>
      </c>
      <c r="F523" s="112">
        <v>0</v>
      </c>
      <c r="G523" s="112">
        <v>0</v>
      </c>
      <c r="H523" s="112">
        <v>0</v>
      </c>
      <c r="I523" s="112">
        <v>0</v>
      </c>
      <c r="J523" s="112">
        <v>0</v>
      </c>
      <c r="K523" s="112">
        <v>0</v>
      </c>
      <c r="L523" s="112">
        <v>0</v>
      </c>
      <c r="M523" s="100"/>
    </row>
    <row r="524" spans="1:13">
      <c r="A524" s="71"/>
      <c r="B524" s="97" t="s">
        <v>156</v>
      </c>
      <c r="C524" s="101" t="s">
        <v>159</v>
      </c>
      <c r="D524" s="53">
        <v>2989</v>
      </c>
      <c r="E524" s="112">
        <v>0</v>
      </c>
      <c r="F524" s="112">
        <v>0</v>
      </c>
      <c r="G524" s="112">
        <v>0</v>
      </c>
      <c r="H524" s="112">
        <v>0</v>
      </c>
      <c r="I524" s="112">
        <v>0</v>
      </c>
      <c r="J524" s="112">
        <v>0</v>
      </c>
      <c r="K524" s="112">
        <v>0</v>
      </c>
      <c r="L524" s="112">
        <v>0</v>
      </c>
      <c r="M524" s="100"/>
    </row>
    <row r="525" spans="1:13" ht="25.5">
      <c r="A525" s="71"/>
      <c r="B525" s="97" t="s">
        <v>157</v>
      </c>
      <c r="C525" s="82" t="s">
        <v>160</v>
      </c>
      <c r="D525" s="53">
        <v>2994</v>
      </c>
      <c r="E525" s="112">
        <v>0</v>
      </c>
      <c r="F525" s="112">
        <v>0</v>
      </c>
      <c r="G525" s="112">
        <v>0</v>
      </c>
      <c r="H525" s="112">
        <v>0</v>
      </c>
      <c r="I525" s="112">
        <v>0</v>
      </c>
      <c r="J525" s="112">
        <v>0</v>
      </c>
      <c r="K525" s="112">
        <v>0</v>
      </c>
      <c r="L525" s="112">
        <v>0</v>
      </c>
      <c r="M525" s="100"/>
    </row>
    <row r="526" spans="1:13">
      <c r="A526" s="71" t="s">
        <v>6</v>
      </c>
      <c r="B526" s="97" t="s">
        <v>153</v>
      </c>
      <c r="C526" s="82" t="s">
        <v>154</v>
      </c>
      <c r="D526" s="45">
        <f>SUM(D523:D525)</f>
        <v>8969</v>
      </c>
      <c r="E526" s="110">
        <f t="shared" ref="E526:L526" si="237">SUM(E523:E525)</f>
        <v>0</v>
      </c>
      <c r="F526" s="110">
        <f t="shared" si="237"/>
        <v>0</v>
      </c>
      <c r="G526" s="110">
        <f t="shared" si="237"/>
        <v>0</v>
      </c>
      <c r="H526" s="110">
        <f t="shared" si="237"/>
        <v>0</v>
      </c>
      <c r="I526" s="110">
        <f t="shared" si="237"/>
        <v>0</v>
      </c>
      <c r="J526" s="110">
        <f t="shared" si="237"/>
        <v>0</v>
      </c>
      <c r="K526" s="110">
        <f t="shared" si="237"/>
        <v>0</v>
      </c>
      <c r="L526" s="110">
        <v>0</v>
      </c>
      <c r="M526" s="100"/>
    </row>
    <row r="527" spans="1:13" ht="12" customHeight="1">
      <c r="A527" s="71"/>
      <c r="B527" s="97"/>
      <c r="C527" s="82"/>
      <c r="D527" s="53"/>
      <c r="E527" s="53"/>
      <c r="F527" s="53"/>
      <c r="G527" s="53"/>
      <c r="H527" s="53"/>
      <c r="I527" s="53"/>
      <c r="J527" s="53"/>
      <c r="K527" s="53"/>
      <c r="L527" s="53"/>
      <c r="M527" s="100"/>
    </row>
    <row r="528" spans="1:13">
      <c r="A528" s="71"/>
      <c r="B528" s="97" t="s">
        <v>129</v>
      </c>
      <c r="C528" s="82" t="s">
        <v>130</v>
      </c>
      <c r="D528" s="53"/>
      <c r="E528" s="53"/>
      <c r="F528" s="53"/>
      <c r="G528" s="53"/>
      <c r="H528" s="53"/>
      <c r="I528" s="53"/>
      <c r="J528" s="53"/>
      <c r="K528" s="53"/>
      <c r="L528" s="53"/>
      <c r="M528" s="100"/>
    </row>
    <row r="529" spans="1:13" ht="27.95" customHeight="1">
      <c r="A529" s="129"/>
      <c r="B529" s="132" t="s">
        <v>131</v>
      </c>
      <c r="C529" s="150" t="s">
        <v>132</v>
      </c>
      <c r="D529" s="50">
        <v>10000</v>
      </c>
      <c r="E529" s="113">
        <v>0</v>
      </c>
      <c r="F529" s="113">
        <v>0</v>
      </c>
      <c r="G529" s="113">
        <v>0</v>
      </c>
      <c r="H529" s="113">
        <v>0</v>
      </c>
      <c r="I529" s="113">
        <v>0</v>
      </c>
      <c r="J529" s="113">
        <v>0</v>
      </c>
      <c r="K529" s="113">
        <v>0</v>
      </c>
      <c r="L529" s="113">
        <v>0</v>
      </c>
      <c r="M529" s="100"/>
    </row>
    <row r="530" spans="1:13" ht="27.95" customHeight="1">
      <c r="A530" s="71"/>
      <c r="B530" s="97" t="s">
        <v>161</v>
      </c>
      <c r="C530" s="101" t="s">
        <v>162</v>
      </c>
      <c r="D530" s="53">
        <v>4673</v>
      </c>
      <c r="E530" s="112">
        <v>0</v>
      </c>
      <c r="F530" s="112">
        <v>0</v>
      </c>
      <c r="G530" s="112">
        <v>0</v>
      </c>
      <c r="H530" s="112">
        <v>0</v>
      </c>
      <c r="I530" s="112">
        <v>0</v>
      </c>
      <c r="J530" s="112">
        <v>0</v>
      </c>
      <c r="K530" s="112">
        <v>0</v>
      </c>
      <c r="L530" s="112">
        <v>0</v>
      </c>
      <c r="M530" s="100"/>
    </row>
    <row r="531" spans="1:13" ht="27.95" customHeight="1">
      <c r="A531" s="71"/>
      <c r="B531" s="97" t="s">
        <v>163</v>
      </c>
      <c r="C531" s="101" t="s">
        <v>164</v>
      </c>
      <c r="D531" s="53">
        <v>5000</v>
      </c>
      <c r="E531" s="112">
        <v>0</v>
      </c>
      <c r="F531" s="112">
        <v>0</v>
      </c>
      <c r="G531" s="112">
        <v>0</v>
      </c>
      <c r="H531" s="112">
        <v>0</v>
      </c>
      <c r="I531" s="112">
        <v>0</v>
      </c>
      <c r="J531" s="112">
        <v>0</v>
      </c>
      <c r="K531" s="112">
        <v>0</v>
      </c>
      <c r="L531" s="112">
        <v>0</v>
      </c>
      <c r="M531" s="100"/>
    </row>
    <row r="532" spans="1:13" ht="27.95" customHeight="1">
      <c r="A532" s="71"/>
      <c r="B532" s="97" t="s">
        <v>165</v>
      </c>
      <c r="C532" s="82" t="s">
        <v>166</v>
      </c>
      <c r="D532" s="53">
        <v>2953</v>
      </c>
      <c r="E532" s="112">
        <v>0</v>
      </c>
      <c r="F532" s="112">
        <v>0</v>
      </c>
      <c r="G532" s="112">
        <v>0</v>
      </c>
      <c r="H532" s="112">
        <v>0</v>
      </c>
      <c r="I532" s="112">
        <v>0</v>
      </c>
      <c r="J532" s="112">
        <v>0</v>
      </c>
      <c r="K532" s="112">
        <v>0</v>
      </c>
      <c r="L532" s="112">
        <v>0</v>
      </c>
      <c r="M532" s="100"/>
    </row>
    <row r="533" spans="1:13" ht="15" customHeight="1">
      <c r="A533" s="71"/>
      <c r="B533" s="97" t="s">
        <v>167</v>
      </c>
      <c r="C533" s="82" t="s">
        <v>168</v>
      </c>
      <c r="D533" s="53">
        <v>2925</v>
      </c>
      <c r="E533" s="112">
        <v>0</v>
      </c>
      <c r="F533" s="112">
        <v>0</v>
      </c>
      <c r="G533" s="112">
        <v>0</v>
      </c>
      <c r="H533" s="112">
        <v>0</v>
      </c>
      <c r="I533" s="112">
        <v>0</v>
      </c>
      <c r="J533" s="112">
        <v>0</v>
      </c>
      <c r="K533" s="112">
        <v>0</v>
      </c>
      <c r="L533" s="112">
        <v>0</v>
      </c>
      <c r="M533" s="100"/>
    </row>
    <row r="534" spans="1:13" ht="27.95" customHeight="1">
      <c r="A534" s="71"/>
      <c r="B534" s="97" t="s">
        <v>169</v>
      </c>
      <c r="C534" s="82" t="s">
        <v>170</v>
      </c>
      <c r="D534" s="50">
        <v>5000</v>
      </c>
      <c r="E534" s="113">
        <v>0</v>
      </c>
      <c r="F534" s="113">
        <v>0</v>
      </c>
      <c r="G534" s="113">
        <v>0</v>
      </c>
      <c r="H534" s="113">
        <v>0</v>
      </c>
      <c r="I534" s="113">
        <v>0</v>
      </c>
      <c r="J534" s="113">
        <v>0</v>
      </c>
      <c r="K534" s="113">
        <v>0</v>
      </c>
      <c r="L534" s="112">
        <v>0</v>
      </c>
      <c r="M534" s="100"/>
    </row>
    <row r="535" spans="1:13" ht="15" customHeight="1">
      <c r="A535" s="71" t="s">
        <v>6</v>
      </c>
      <c r="B535" s="97" t="s">
        <v>129</v>
      </c>
      <c r="C535" s="82" t="s">
        <v>130</v>
      </c>
      <c r="D535" s="50">
        <f>SUM(D529:D534)</f>
        <v>30551</v>
      </c>
      <c r="E535" s="113">
        <f t="shared" ref="E535:L535" si="238">SUM(E529)</f>
        <v>0</v>
      </c>
      <c r="F535" s="113">
        <f t="shared" si="238"/>
        <v>0</v>
      </c>
      <c r="G535" s="113">
        <f t="shared" si="238"/>
        <v>0</v>
      </c>
      <c r="H535" s="113">
        <f t="shared" si="238"/>
        <v>0</v>
      </c>
      <c r="I535" s="113">
        <f t="shared" si="238"/>
        <v>0</v>
      </c>
      <c r="J535" s="113">
        <f t="shared" si="238"/>
        <v>0</v>
      </c>
      <c r="K535" s="113">
        <f t="shared" si="238"/>
        <v>0</v>
      </c>
      <c r="L535" s="110">
        <v>0</v>
      </c>
      <c r="M535" s="100"/>
    </row>
    <row r="536" spans="1:13" s="142" customFormat="1" ht="15" customHeight="1">
      <c r="A536" s="71" t="s">
        <v>6</v>
      </c>
      <c r="B536" s="75">
        <v>60</v>
      </c>
      <c r="C536" s="73" t="s">
        <v>35</v>
      </c>
      <c r="D536" s="50">
        <f t="shared" ref="D536:L536" si="239">SUM(D469:D477)+D493+D498+D505+D520+D535+D481+D526</f>
        <v>346565</v>
      </c>
      <c r="E536" s="113">
        <f t="shared" si="239"/>
        <v>0</v>
      </c>
      <c r="F536" s="50">
        <f t="shared" si="239"/>
        <v>78340</v>
      </c>
      <c r="G536" s="113">
        <f t="shared" si="239"/>
        <v>0</v>
      </c>
      <c r="H536" s="113">
        <f t="shared" si="239"/>
        <v>0</v>
      </c>
      <c r="I536" s="113">
        <f t="shared" si="239"/>
        <v>0</v>
      </c>
      <c r="J536" s="113">
        <f t="shared" si="239"/>
        <v>0</v>
      </c>
      <c r="K536" s="113">
        <f t="shared" si="239"/>
        <v>0</v>
      </c>
      <c r="L536" s="113">
        <v>0</v>
      </c>
    </row>
    <row r="537" spans="1:13" s="142" customFormat="1" ht="15" customHeight="1">
      <c r="A537" s="71" t="s">
        <v>6</v>
      </c>
      <c r="B537" s="74">
        <v>4.8</v>
      </c>
      <c r="C537" s="70" t="s">
        <v>34</v>
      </c>
      <c r="D537" s="45">
        <f t="shared" ref="D537:L537" si="240">D536+D218+D352+D276+D326+D406+D432+D466</f>
        <v>346565</v>
      </c>
      <c r="E537" s="110">
        <f t="shared" si="240"/>
        <v>0</v>
      </c>
      <c r="F537" s="45">
        <f t="shared" si="240"/>
        <v>683016</v>
      </c>
      <c r="G537" s="110">
        <f t="shared" si="240"/>
        <v>0</v>
      </c>
      <c r="H537" s="45">
        <f t="shared" si="240"/>
        <v>784018</v>
      </c>
      <c r="I537" s="110">
        <f t="shared" si="240"/>
        <v>0</v>
      </c>
      <c r="J537" s="45">
        <f t="shared" si="240"/>
        <v>448215</v>
      </c>
      <c r="K537" s="110">
        <f t="shared" si="240"/>
        <v>0</v>
      </c>
      <c r="L537" s="45">
        <v>448215</v>
      </c>
    </row>
    <row r="538" spans="1:13" s="142" customFormat="1">
      <c r="A538" s="71"/>
      <c r="B538" s="74"/>
      <c r="C538" s="70"/>
      <c r="D538" s="116"/>
      <c r="E538" s="116"/>
      <c r="F538" s="116"/>
      <c r="G538" s="116"/>
      <c r="H538" s="116"/>
      <c r="I538" s="116"/>
      <c r="J538" s="116"/>
      <c r="K538" s="116"/>
      <c r="L538" s="116"/>
    </row>
    <row r="539" spans="1:13" s="142" customFormat="1" ht="15" customHeight="1">
      <c r="A539" s="71"/>
      <c r="B539" s="74">
        <v>4.7960000000000003</v>
      </c>
      <c r="C539" s="70" t="s">
        <v>322</v>
      </c>
      <c r="D539" s="116"/>
      <c r="E539" s="116"/>
      <c r="F539" s="116"/>
      <c r="G539" s="116"/>
      <c r="H539" s="116"/>
      <c r="I539" s="116"/>
      <c r="J539" s="116"/>
      <c r="K539" s="116"/>
      <c r="L539" s="116"/>
    </row>
    <row r="540" spans="1:13" s="142" customFormat="1" ht="15" customHeight="1">
      <c r="A540" s="71"/>
      <c r="B540" s="97" t="s">
        <v>84</v>
      </c>
      <c r="C540" s="73" t="s">
        <v>96</v>
      </c>
      <c r="D540" s="116"/>
      <c r="E540" s="116"/>
      <c r="F540" s="116"/>
      <c r="G540" s="116"/>
      <c r="H540" s="116"/>
      <c r="I540" s="116"/>
      <c r="J540" s="116"/>
      <c r="K540" s="116"/>
      <c r="L540" s="116"/>
    </row>
    <row r="541" spans="1:13" s="142" customFormat="1" ht="15" customHeight="1">
      <c r="A541" s="71"/>
      <c r="B541" s="97">
        <v>60</v>
      </c>
      <c r="C541" s="73" t="s">
        <v>323</v>
      </c>
      <c r="D541" s="116"/>
      <c r="E541" s="116"/>
      <c r="F541" s="116"/>
      <c r="G541" s="116"/>
      <c r="H541" s="116"/>
      <c r="I541" s="116"/>
      <c r="J541" s="116"/>
      <c r="K541" s="116"/>
      <c r="L541" s="116"/>
    </row>
    <row r="542" spans="1:13" s="142" customFormat="1" ht="15" customHeight="1">
      <c r="A542" s="71"/>
      <c r="B542" s="135" t="s">
        <v>249</v>
      </c>
      <c r="C542" s="73" t="s">
        <v>294</v>
      </c>
      <c r="D542" s="112">
        <v>0</v>
      </c>
      <c r="E542" s="112">
        <v>0</v>
      </c>
      <c r="F542" s="53">
        <v>10000</v>
      </c>
      <c r="G542" s="112">
        <v>0</v>
      </c>
      <c r="H542" s="53">
        <v>10000</v>
      </c>
      <c r="I542" s="112">
        <v>0</v>
      </c>
      <c r="J542" s="112">
        <v>0</v>
      </c>
      <c r="K542" s="112">
        <v>0</v>
      </c>
      <c r="L542" s="112">
        <v>0</v>
      </c>
    </row>
    <row r="543" spans="1:13" s="142" customFormat="1" ht="15" customHeight="1">
      <c r="A543" s="71" t="s">
        <v>6</v>
      </c>
      <c r="B543" s="97">
        <v>60</v>
      </c>
      <c r="C543" s="73" t="s">
        <v>323</v>
      </c>
      <c r="D543" s="110">
        <f t="shared" ref="D543:L544" si="241">D542</f>
        <v>0</v>
      </c>
      <c r="E543" s="110">
        <f t="shared" si="241"/>
        <v>0</v>
      </c>
      <c r="F543" s="45">
        <f t="shared" si="241"/>
        <v>10000</v>
      </c>
      <c r="G543" s="110">
        <f t="shared" si="241"/>
        <v>0</v>
      </c>
      <c r="H543" s="45">
        <f t="shared" si="241"/>
        <v>10000</v>
      </c>
      <c r="I543" s="110">
        <f t="shared" si="241"/>
        <v>0</v>
      </c>
      <c r="J543" s="110">
        <f t="shared" si="241"/>
        <v>0</v>
      </c>
      <c r="K543" s="110">
        <f t="shared" si="241"/>
        <v>0</v>
      </c>
      <c r="L543" s="110">
        <v>0</v>
      </c>
    </row>
    <row r="544" spans="1:13" s="142" customFormat="1" ht="15" customHeight="1">
      <c r="A544" s="71" t="s">
        <v>6</v>
      </c>
      <c r="B544" s="97" t="s">
        <v>84</v>
      </c>
      <c r="C544" s="73" t="s">
        <v>96</v>
      </c>
      <c r="D544" s="110">
        <f t="shared" si="241"/>
        <v>0</v>
      </c>
      <c r="E544" s="110">
        <f t="shared" si="241"/>
        <v>0</v>
      </c>
      <c r="F544" s="45">
        <f t="shared" si="241"/>
        <v>10000</v>
      </c>
      <c r="G544" s="110">
        <f t="shared" si="241"/>
        <v>0</v>
      </c>
      <c r="H544" s="45">
        <f t="shared" si="241"/>
        <v>10000</v>
      </c>
      <c r="I544" s="110">
        <f t="shared" si="241"/>
        <v>0</v>
      </c>
      <c r="J544" s="110">
        <f t="shared" si="241"/>
        <v>0</v>
      </c>
      <c r="K544" s="110">
        <f t="shared" si="241"/>
        <v>0</v>
      </c>
      <c r="L544" s="110">
        <v>0</v>
      </c>
    </row>
    <row r="545" spans="1:12" s="142" customFormat="1" ht="15" customHeight="1">
      <c r="A545" s="71" t="s">
        <v>6</v>
      </c>
      <c r="B545" s="180">
        <v>4.7960000000000003</v>
      </c>
      <c r="C545" s="181" t="s">
        <v>322</v>
      </c>
      <c r="D545" s="113">
        <f>D544</f>
        <v>0</v>
      </c>
      <c r="E545" s="113">
        <f t="shared" ref="E545:L545" si="242">E544</f>
        <v>0</v>
      </c>
      <c r="F545" s="50">
        <f t="shared" si="242"/>
        <v>10000</v>
      </c>
      <c r="G545" s="113">
        <f t="shared" si="242"/>
        <v>0</v>
      </c>
      <c r="H545" s="50">
        <f t="shared" si="242"/>
        <v>10000</v>
      </c>
      <c r="I545" s="113">
        <f t="shared" si="242"/>
        <v>0</v>
      </c>
      <c r="J545" s="113">
        <f t="shared" si="242"/>
        <v>0</v>
      </c>
      <c r="K545" s="113">
        <f t="shared" si="242"/>
        <v>0</v>
      </c>
      <c r="L545" s="113">
        <v>0</v>
      </c>
    </row>
    <row r="546" spans="1:12" s="142" customFormat="1" ht="15" customHeight="1">
      <c r="A546" s="71" t="s">
        <v>6</v>
      </c>
      <c r="B546" s="72">
        <v>4</v>
      </c>
      <c r="C546" s="73" t="s">
        <v>0</v>
      </c>
      <c r="D546" s="50">
        <f>D537+D545</f>
        <v>346565</v>
      </c>
      <c r="E546" s="113">
        <f t="shared" ref="E546:L546" si="243">E537+E545</f>
        <v>0</v>
      </c>
      <c r="F546" s="50">
        <f t="shared" si="243"/>
        <v>693016</v>
      </c>
      <c r="G546" s="113">
        <f t="shared" si="243"/>
        <v>0</v>
      </c>
      <c r="H546" s="50">
        <f t="shared" si="243"/>
        <v>794018</v>
      </c>
      <c r="I546" s="113">
        <f t="shared" si="243"/>
        <v>0</v>
      </c>
      <c r="J546" s="50">
        <f t="shared" si="243"/>
        <v>448215</v>
      </c>
      <c r="K546" s="113">
        <f t="shared" si="243"/>
        <v>0</v>
      </c>
      <c r="L546" s="50">
        <v>448215</v>
      </c>
    </row>
    <row r="547" spans="1:12" s="142" customFormat="1" ht="25.5">
      <c r="A547" s="36" t="s">
        <v>6</v>
      </c>
      <c r="B547" s="69">
        <v>4202</v>
      </c>
      <c r="C547" s="70" t="s">
        <v>33</v>
      </c>
      <c r="D547" s="50">
        <f t="shared" ref="D547:L548" si="244">D546</f>
        <v>346565</v>
      </c>
      <c r="E547" s="113">
        <f t="shared" si="244"/>
        <v>0</v>
      </c>
      <c r="F547" s="50">
        <f t="shared" si="244"/>
        <v>693016</v>
      </c>
      <c r="G547" s="113">
        <f t="shared" si="244"/>
        <v>0</v>
      </c>
      <c r="H547" s="50">
        <f t="shared" si="244"/>
        <v>794018</v>
      </c>
      <c r="I547" s="113">
        <f t="shared" si="244"/>
        <v>0</v>
      </c>
      <c r="J547" s="50">
        <f t="shared" si="244"/>
        <v>448215</v>
      </c>
      <c r="K547" s="113">
        <f t="shared" si="244"/>
        <v>0</v>
      </c>
      <c r="L547" s="50">
        <v>448215</v>
      </c>
    </row>
    <row r="548" spans="1:12" s="142" customFormat="1">
      <c r="A548" s="63" t="s">
        <v>6</v>
      </c>
      <c r="B548" s="83"/>
      <c r="C548" s="84" t="s">
        <v>32</v>
      </c>
      <c r="D548" s="50">
        <f t="shared" si="244"/>
        <v>346565</v>
      </c>
      <c r="E548" s="113">
        <f t="shared" si="244"/>
        <v>0</v>
      </c>
      <c r="F548" s="50">
        <f t="shared" si="244"/>
        <v>693016</v>
      </c>
      <c r="G548" s="113">
        <f t="shared" si="244"/>
        <v>0</v>
      </c>
      <c r="H548" s="50">
        <f t="shared" si="244"/>
        <v>794018</v>
      </c>
      <c r="I548" s="113">
        <f t="shared" si="244"/>
        <v>0</v>
      </c>
      <c r="J548" s="50">
        <f t="shared" si="244"/>
        <v>448215</v>
      </c>
      <c r="K548" s="113">
        <f t="shared" si="244"/>
        <v>0</v>
      </c>
      <c r="L548" s="50">
        <v>448215</v>
      </c>
    </row>
    <row r="549" spans="1:12" s="142" customFormat="1">
      <c r="A549" s="63" t="s">
        <v>6</v>
      </c>
      <c r="B549" s="83"/>
      <c r="C549" s="84" t="s">
        <v>4</v>
      </c>
      <c r="D549" s="50">
        <f t="shared" ref="D549:L549" si="245">D548+D152</f>
        <v>683603</v>
      </c>
      <c r="E549" s="113">
        <f t="shared" si="245"/>
        <v>0</v>
      </c>
      <c r="F549" s="50">
        <f t="shared" si="245"/>
        <v>1012961</v>
      </c>
      <c r="G549" s="113">
        <f t="shared" si="245"/>
        <v>0</v>
      </c>
      <c r="H549" s="50">
        <f t="shared" si="245"/>
        <v>1114863</v>
      </c>
      <c r="I549" s="113">
        <f t="shared" si="245"/>
        <v>0</v>
      </c>
      <c r="J549" s="50">
        <f t="shared" si="245"/>
        <v>832404</v>
      </c>
      <c r="K549" s="113">
        <f t="shared" si="245"/>
        <v>0</v>
      </c>
      <c r="L549" s="50">
        <v>832404</v>
      </c>
    </row>
    <row r="550" spans="1:12" s="142" customFormat="1">
      <c r="A550" s="36"/>
      <c r="B550" s="37"/>
      <c r="C550" s="85"/>
      <c r="D550" s="53"/>
      <c r="E550" s="112"/>
      <c r="F550" s="53"/>
      <c r="G550" s="112"/>
      <c r="H550" s="53"/>
      <c r="I550" s="112"/>
      <c r="J550" s="53"/>
      <c r="K550" s="112"/>
      <c r="L550" s="53"/>
    </row>
    <row r="551" spans="1:12" s="143" customFormat="1" ht="13.5" hidden="1">
      <c r="A551" s="171"/>
      <c r="B551" s="172"/>
      <c r="C551" s="171"/>
      <c r="D551" s="173">
        <v>683603</v>
      </c>
      <c r="E551" s="173"/>
      <c r="F551" s="173"/>
      <c r="G551" s="173"/>
      <c r="H551" s="173"/>
      <c r="I551" s="173"/>
      <c r="J551" s="173">
        <v>832404</v>
      </c>
      <c r="K551" s="174">
        <v>0</v>
      </c>
      <c r="L551" s="173">
        <v>832404</v>
      </c>
    </row>
    <row r="552" spans="1:12" s="143" customFormat="1" ht="13.5" hidden="1">
      <c r="A552" s="171"/>
      <c r="B552" s="172"/>
      <c r="C552" s="171"/>
      <c r="D552" s="173"/>
      <c r="E552" s="173"/>
      <c r="F552" s="173"/>
      <c r="G552" s="173"/>
      <c r="H552" s="173"/>
      <c r="I552" s="173"/>
      <c r="J552" s="173"/>
      <c r="K552" s="174"/>
      <c r="L552" s="173"/>
    </row>
    <row r="553" spans="1:12" ht="25.5">
      <c r="A553" s="36" t="s">
        <v>47</v>
      </c>
      <c r="B553" s="67">
        <v>2205</v>
      </c>
      <c r="C553" s="43" t="s">
        <v>60</v>
      </c>
      <c r="D553" s="53">
        <v>2691</v>
      </c>
      <c r="E553" s="115">
        <v>0</v>
      </c>
      <c r="F553" s="112">
        <v>0</v>
      </c>
      <c r="G553" s="112">
        <v>0</v>
      </c>
      <c r="H553" s="112">
        <v>0</v>
      </c>
      <c r="I553" s="112">
        <v>0</v>
      </c>
      <c r="J553" s="112">
        <v>0</v>
      </c>
      <c r="K553" s="114">
        <v>0</v>
      </c>
      <c r="L553" s="114">
        <v>0</v>
      </c>
    </row>
    <row r="554" spans="1:12">
      <c r="A554" s="36"/>
      <c r="B554" s="67"/>
      <c r="C554" s="43"/>
      <c r="D554" s="87"/>
      <c r="E554" s="87"/>
      <c r="F554" s="53"/>
      <c r="G554" s="53"/>
      <c r="H554" s="53"/>
      <c r="I554" s="53"/>
      <c r="J554" s="53"/>
      <c r="K554" s="79"/>
      <c r="L554" s="79"/>
    </row>
    <row r="555" spans="1:12">
      <c r="B555" s="88"/>
      <c r="C555" s="89"/>
      <c r="D555" s="53"/>
      <c r="E555" s="47"/>
      <c r="F555" s="53"/>
      <c r="G555" s="53"/>
      <c r="H555" s="53"/>
      <c r="I555" s="53"/>
      <c r="J555" s="53"/>
      <c r="K555" s="53"/>
      <c r="L555" s="53"/>
    </row>
    <row r="556" spans="1:12">
      <c r="B556" s="90"/>
      <c r="C556" s="91"/>
      <c r="D556" s="47"/>
      <c r="E556" s="47"/>
      <c r="F556" s="51"/>
      <c r="G556" s="51"/>
      <c r="H556" s="51"/>
      <c r="I556" s="51"/>
      <c r="J556" s="52"/>
      <c r="K556" s="52"/>
      <c r="L556" s="51"/>
    </row>
    <row r="557" spans="1:12" s="139" customFormat="1">
      <c r="A557" s="91"/>
      <c r="B557" s="90"/>
      <c r="C557" s="91"/>
      <c r="D557" s="175"/>
      <c r="E557" s="175"/>
      <c r="F557" s="176"/>
      <c r="G557" s="176"/>
      <c r="H557" s="176"/>
      <c r="I557" s="176"/>
      <c r="J557" s="177"/>
      <c r="K557" s="177"/>
      <c r="L557" s="16"/>
    </row>
    <row r="558" spans="1:12" s="139" customFormat="1">
      <c r="A558" s="91"/>
      <c r="B558" s="90"/>
      <c r="C558" s="90"/>
      <c r="D558" s="178"/>
      <c r="E558" s="178"/>
      <c r="F558" s="179"/>
      <c r="G558" s="179"/>
      <c r="H558" s="179"/>
      <c r="I558" s="179"/>
      <c r="J558" s="177"/>
      <c r="K558" s="177"/>
      <c r="L558" s="16"/>
    </row>
    <row r="559" spans="1:12" s="139" customFormat="1">
      <c r="A559" s="91"/>
      <c r="B559" s="90"/>
      <c r="C559" s="90"/>
      <c r="D559" s="16"/>
      <c r="E559" s="16"/>
      <c r="F559" s="16"/>
      <c r="G559" s="16"/>
      <c r="H559" s="16"/>
      <c r="I559" s="16"/>
      <c r="J559" s="177"/>
      <c r="K559" s="177"/>
      <c r="L559" s="16"/>
    </row>
    <row r="560" spans="1:12" s="139" customFormat="1">
      <c r="A560" s="91"/>
      <c r="B560" s="90"/>
      <c r="C560" s="90"/>
      <c r="D560" s="16"/>
      <c r="E560" s="16"/>
      <c r="F560" s="16"/>
      <c r="G560" s="16"/>
      <c r="H560" s="16"/>
      <c r="I560" s="16"/>
      <c r="J560" s="177"/>
      <c r="K560" s="177"/>
      <c r="L560" s="16"/>
    </row>
    <row r="561" spans="1:12">
      <c r="C561" s="9"/>
      <c r="J561" s="40"/>
      <c r="K561" s="40"/>
    </row>
    <row r="562" spans="1:12">
      <c r="C562" s="9"/>
      <c r="J562" s="40"/>
      <c r="K562" s="40"/>
    </row>
    <row r="563" spans="1:12">
      <c r="C563" s="9"/>
      <c r="J563" s="40"/>
      <c r="K563" s="40"/>
    </row>
    <row r="564" spans="1:12">
      <c r="C564" s="9"/>
      <c r="J564" s="40"/>
      <c r="K564" s="40"/>
    </row>
    <row r="565" spans="1:12" s="140" customFormat="1">
      <c r="A565" s="91"/>
      <c r="B565" s="90"/>
      <c r="C565" s="90"/>
      <c r="D565" s="16"/>
      <c r="E565" s="16"/>
      <c r="F565" s="16"/>
      <c r="G565" s="16"/>
      <c r="H565" s="16"/>
      <c r="I565" s="16"/>
      <c r="J565" s="177"/>
      <c r="K565" s="177"/>
      <c r="L565" s="16"/>
    </row>
    <row r="566" spans="1:12" s="140" customFormat="1">
      <c r="A566" s="91"/>
      <c r="B566" s="90"/>
      <c r="C566" s="90"/>
      <c r="D566" s="16"/>
      <c r="E566" s="16"/>
      <c r="F566" s="16"/>
      <c r="G566" s="16"/>
      <c r="H566" s="16"/>
      <c r="I566" s="178"/>
      <c r="J566" s="177"/>
      <c r="K566" s="177"/>
      <c r="L566" s="16"/>
    </row>
    <row r="567" spans="1:12" s="140" customFormat="1">
      <c r="A567" s="91"/>
      <c r="B567" s="90"/>
      <c r="C567" s="90"/>
      <c r="D567" s="16"/>
      <c r="E567" s="16"/>
      <c r="F567" s="16"/>
      <c r="G567" s="16"/>
      <c r="H567" s="16"/>
      <c r="I567" s="178"/>
      <c r="J567" s="177"/>
      <c r="K567" s="177"/>
      <c r="L567" s="16"/>
    </row>
    <row r="568" spans="1:12" s="140" customFormat="1">
      <c r="A568" s="91"/>
      <c r="B568" s="90"/>
      <c r="C568" s="90"/>
      <c r="D568" s="16"/>
      <c r="E568" s="16"/>
      <c r="F568" s="16"/>
      <c r="G568" s="16"/>
      <c r="H568" s="16"/>
      <c r="I568" s="178"/>
      <c r="J568" s="177"/>
      <c r="K568" s="177"/>
      <c r="L568" s="16"/>
    </row>
    <row r="569" spans="1:12" s="140" customFormat="1">
      <c r="A569" s="91"/>
      <c r="B569" s="90"/>
      <c r="C569" s="90"/>
      <c r="D569" s="16"/>
      <c r="E569" s="16"/>
      <c r="F569" s="16"/>
      <c r="G569" s="16"/>
      <c r="H569" s="16"/>
      <c r="I569" s="178"/>
      <c r="J569" s="177"/>
      <c r="K569" s="177"/>
      <c r="L569" s="16"/>
    </row>
    <row r="570" spans="1:12" s="140" customFormat="1">
      <c r="A570" s="91"/>
      <c r="B570" s="90"/>
      <c r="C570" s="90"/>
      <c r="D570" s="16"/>
      <c r="E570" s="16"/>
      <c r="F570" s="16"/>
      <c r="G570" s="16"/>
      <c r="H570" s="16"/>
      <c r="I570" s="16"/>
      <c r="J570" s="177"/>
      <c r="K570" s="177"/>
      <c r="L570" s="16"/>
    </row>
    <row r="571" spans="1:12">
      <c r="J571" s="40"/>
      <c r="K571" s="40"/>
    </row>
    <row r="572" spans="1:12">
      <c r="J572" s="40"/>
      <c r="K572" s="40"/>
    </row>
    <row r="573" spans="1:12">
      <c r="J573" s="40"/>
      <c r="K573" s="40"/>
    </row>
    <row r="574" spans="1:12">
      <c r="J574" s="40"/>
      <c r="K574" s="40"/>
    </row>
    <row r="575" spans="1:12">
      <c r="J575" s="40"/>
      <c r="K575" s="40"/>
    </row>
    <row r="576" spans="1:12">
      <c r="J576" s="40"/>
      <c r="K576" s="40"/>
    </row>
    <row r="577" spans="10:11">
      <c r="J577" s="40"/>
      <c r="K577" s="40"/>
    </row>
    <row r="578" spans="10:11">
      <c r="J578" s="40"/>
      <c r="K578" s="40"/>
    </row>
    <row r="579" spans="10:11">
      <c r="J579" s="40"/>
      <c r="K579" s="40"/>
    </row>
    <row r="580" spans="10:11">
      <c r="J580" s="40"/>
      <c r="K580" s="40"/>
    </row>
    <row r="581" spans="10:11">
      <c r="J581" s="40"/>
      <c r="K581" s="40"/>
    </row>
    <row r="582" spans="10:11">
      <c r="J582" s="40"/>
      <c r="K582" s="40"/>
    </row>
    <row r="583" spans="10:11">
      <c r="J583" s="40"/>
      <c r="K583" s="40"/>
    </row>
    <row r="584" spans="10:11">
      <c r="J584" s="40"/>
      <c r="K584" s="40"/>
    </row>
    <row r="585" spans="10:11">
      <c r="J585" s="40"/>
      <c r="K585" s="40"/>
    </row>
    <row r="586" spans="10:11">
      <c r="J586" s="40"/>
      <c r="K586" s="40"/>
    </row>
    <row r="587" spans="10:11">
      <c r="J587" s="40"/>
      <c r="K587" s="40"/>
    </row>
    <row r="588" spans="10:11">
      <c r="J588" s="40"/>
      <c r="K588" s="40"/>
    </row>
    <row r="589" spans="10:11">
      <c r="J589" s="40"/>
      <c r="K589" s="40"/>
    </row>
    <row r="590" spans="10:11">
      <c r="J590" s="40"/>
      <c r="K590" s="40"/>
    </row>
    <row r="591" spans="10:11">
      <c r="J591" s="40"/>
      <c r="K591" s="40"/>
    </row>
    <row r="592" spans="10:11">
      <c r="J592" s="40"/>
      <c r="K592" s="40"/>
    </row>
    <row r="593" spans="10:11">
      <c r="J593" s="40"/>
      <c r="K593" s="40"/>
    </row>
    <row r="594" spans="10:11">
      <c r="J594" s="40"/>
      <c r="K594" s="40"/>
    </row>
    <row r="595" spans="10:11">
      <c r="J595" s="40"/>
      <c r="K595" s="40"/>
    </row>
    <row r="596" spans="10:11">
      <c r="J596" s="40"/>
      <c r="K596" s="40"/>
    </row>
    <row r="597" spans="10:11">
      <c r="J597" s="40"/>
      <c r="K597" s="40"/>
    </row>
    <row r="598" spans="10:11">
      <c r="J598" s="40"/>
      <c r="K598" s="40"/>
    </row>
    <row r="599" spans="10:11">
      <c r="J599" s="40"/>
      <c r="K599" s="40"/>
    </row>
    <row r="600" spans="10:11">
      <c r="J600" s="40"/>
      <c r="K600" s="40"/>
    </row>
    <row r="601" spans="10:11">
      <c r="J601" s="40"/>
      <c r="K601" s="40"/>
    </row>
    <row r="602" spans="10:11">
      <c r="J602" s="40"/>
      <c r="K602" s="40"/>
    </row>
    <row r="603" spans="10:11">
      <c r="J603" s="40"/>
      <c r="K603" s="40"/>
    </row>
    <row r="604" spans="10:11">
      <c r="J604" s="40"/>
      <c r="K604" s="40"/>
    </row>
    <row r="605" spans="10:11">
      <c r="J605" s="40"/>
      <c r="K605" s="40"/>
    </row>
    <row r="606" spans="10:11">
      <c r="J606" s="40"/>
      <c r="K606" s="40"/>
    </row>
    <row r="607" spans="10:11">
      <c r="J607" s="40"/>
      <c r="K607" s="40"/>
    </row>
    <row r="608" spans="10:11">
      <c r="J608" s="40"/>
      <c r="K608" s="40"/>
    </row>
    <row r="609" spans="10:11">
      <c r="J609" s="40"/>
      <c r="K609" s="40"/>
    </row>
    <row r="610" spans="10:11">
      <c r="J610" s="40"/>
      <c r="K610" s="40"/>
    </row>
    <row r="611" spans="10:11">
      <c r="J611" s="40"/>
      <c r="K611" s="40"/>
    </row>
    <row r="612" spans="10:11">
      <c r="J612" s="40"/>
      <c r="K612" s="40"/>
    </row>
    <row r="613" spans="10:11">
      <c r="J613" s="40"/>
      <c r="K613" s="40"/>
    </row>
    <row r="614" spans="10:11">
      <c r="J614" s="40"/>
      <c r="K614" s="40"/>
    </row>
    <row r="615" spans="10:11">
      <c r="J615" s="40"/>
      <c r="K615" s="40"/>
    </row>
    <row r="616" spans="10:11">
      <c r="J616" s="40"/>
      <c r="K616" s="40"/>
    </row>
    <row r="617" spans="10:11">
      <c r="J617" s="40"/>
      <c r="K617" s="40"/>
    </row>
    <row r="618" spans="10:11">
      <c r="J618" s="40"/>
      <c r="K618" s="40"/>
    </row>
    <row r="619" spans="10:11">
      <c r="J619" s="40"/>
      <c r="K619" s="40"/>
    </row>
    <row r="620" spans="10:11">
      <c r="J620" s="40"/>
      <c r="K620" s="40"/>
    </row>
    <row r="621" spans="10:11">
      <c r="J621" s="40"/>
      <c r="K621" s="40"/>
    </row>
    <row r="622" spans="10:11">
      <c r="J622" s="40"/>
      <c r="K622" s="40"/>
    </row>
    <row r="623" spans="10:11">
      <c r="J623" s="40"/>
      <c r="K623" s="40"/>
    </row>
    <row r="624" spans="10:11">
      <c r="J624" s="40"/>
      <c r="K624" s="40"/>
    </row>
    <row r="625" spans="10:11">
      <c r="J625" s="40"/>
      <c r="K625" s="40"/>
    </row>
    <row r="626" spans="10:11">
      <c r="J626" s="40"/>
      <c r="K626" s="40"/>
    </row>
    <row r="627" spans="10:11">
      <c r="J627" s="40"/>
      <c r="K627" s="40"/>
    </row>
    <row r="628" spans="10:11">
      <c r="J628" s="40"/>
      <c r="K628" s="40"/>
    </row>
    <row r="629" spans="10:11">
      <c r="J629" s="40"/>
      <c r="K629" s="40"/>
    </row>
    <row r="630" spans="10:11">
      <c r="J630" s="40"/>
      <c r="K630" s="40"/>
    </row>
    <row r="631" spans="10:11">
      <c r="J631" s="40"/>
      <c r="K631" s="40"/>
    </row>
    <row r="632" spans="10:11">
      <c r="J632" s="40"/>
      <c r="K632" s="40"/>
    </row>
    <row r="633" spans="10:11">
      <c r="J633" s="40"/>
      <c r="K633" s="40"/>
    </row>
    <row r="634" spans="10:11">
      <c r="J634" s="40"/>
      <c r="K634" s="40"/>
    </row>
    <row r="635" spans="10:11">
      <c r="J635" s="40"/>
      <c r="K635" s="40"/>
    </row>
    <row r="636" spans="10:11">
      <c r="J636" s="40"/>
      <c r="K636" s="40"/>
    </row>
    <row r="637" spans="10:11">
      <c r="J637" s="40"/>
      <c r="K637" s="40"/>
    </row>
    <row r="638" spans="10:11">
      <c r="J638" s="40"/>
      <c r="K638" s="40"/>
    </row>
    <row r="639" spans="10:11">
      <c r="J639" s="40"/>
      <c r="K639" s="40"/>
    </row>
    <row r="640" spans="10:11">
      <c r="J640" s="40"/>
      <c r="K640" s="40"/>
    </row>
    <row r="641" spans="10:11">
      <c r="J641" s="40"/>
      <c r="K641" s="40"/>
    </row>
    <row r="642" spans="10:11">
      <c r="J642" s="40"/>
      <c r="K642" s="40"/>
    </row>
    <row r="643" spans="10:11">
      <c r="J643" s="40"/>
      <c r="K643" s="40"/>
    </row>
    <row r="644" spans="10:11">
      <c r="J644" s="40"/>
      <c r="K644" s="40"/>
    </row>
    <row r="645" spans="10:11">
      <c r="J645" s="40"/>
      <c r="K645" s="40"/>
    </row>
    <row r="646" spans="10:11">
      <c r="J646" s="40"/>
      <c r="K646" s="40"/>
    </row>
    <row r="647" spans="10:11">
      <c r="J647" s="40"/>
      <c r="K647" s="40"/>
    </row>
    <row r="648" spans="10:11">
      <c r="J648" s="40"/>
      <c r="K648" s="40"/>
    </row>
    <row r="649" spans="10:11">
      <c r="J649" s="40"/>
      <c r="K649" s="40"/>
    </row>
    <row r="650" spans="10:11">
      <c r="J650" s="40"/>
      <c r="K650" s="40"/>
    </row>
    <row r="651" spans="10:11">
      <c r="J651" s="40"/>
      <c r="K651" s="40"/>
    </row>
    <row r="652" spans="10:11">
      <c r="J652" s="40"/>
      <c r="K652" s="40"/>
    </row>
    <row r="653" spans="10:11">
      <c r="J653" s="40"/>
      <c r="K653" s="40"/>
    </row>
    <row r="654" spans="10:11">
      <c r="J654" s="40"/>
      <c r="K654" s="40"/>
    </row>
    <row r="655" spans="10:11">
      <c r="J655" s="40"/>
      <c r="K655" s="40"/>
    </row>
    <row r="656" spans="10:11">
      <c r="J656" s="40"/>
      <c r="K656" s="40"/>
    </row>
    <row r="657" spans="10:11">
      <c r="J657" s="40"/>
      <c r="K657" s="40"/>
    </row>
    <row r="658" spans="10:11">
      <c r="J658" s="40"/>
      <c r="K658" s="40"/>
    </row>
    <row r="659" spans="10:11">
      <c r="J659" s="40"/>
      <c r="K659" s="40"/>
    </row>
    <row r="660" spans="10:11">
      <c r="J660" s="40"/>
      <c r="K660" s="40"/>
    </row>
    <row r="661" spans="10:11">
      <c r="J661" s="40"/>
      <c r="K661" s="40"/>
    </row>
    <row r="662" spans="10:11">
      <c r="J662" s="40"/>
      <c r="K662" s="40"/>
    </row>
    <row r="663" spans="10:11">
      <c r="J663" s="40"/>
      <c r="K663" s="40"/>
    </row>
    <row r="664" spans="10:11">
      <c r="J664" s="40"/>
      <c r="K664" s="40"/>
    </row>
    <row r="665" spans="10:11">
      <c r="J665" s="40"/>
      <c r="K665" s="40"/>
    </row>
    <row r="666" spans="10:11">
      <c r="J666" s="40"/>
      <c r="K666" s="40"/>
    </row>
    <row r="667" spans="10:11">
      <c r="J667" s="40"/>
      <c r="K667" s="40"/>
    </row>
    <row r="668" spans="10:11">
      <c r="J668" s="40"/>
      <c r="K668" s="40"/>
    </row>
    <row r="669" spans="10:11">
      <c r="J669" s="40"/>
      <c r="K669" s="40"/>
    </row>
    <row r="670" spans="10:11">
      <c r="J670" s="40"/>
      <c r="K670" s="40"/>
    </row>
    <row r="671" spans="10:11">
      <c r="J671" s="40"/>
      <c r="K671" s="40"/>
    </row>
    <row r="672" spans="10:11">
      <c r="J672" s="40"/>
      <c r="K672" s="40"/>
    </row>
    <row r="673" spans="10:11">
      <c r="J673" s="40"/>
      <c r="K673" s="40"/>
    </row>
    <row r="674" spans="10:11">
      <c r="J674" s="40"/>
      <c r="K674" s="40"/>
    </row>
    <row r="675" spans="10:11">
      <c r="J675" s="40"/>
      <c r="K675" s="40"/>
    </row>
    <row r="676" spans="10:11">
      <c r="J676" s="40"/>
      <c r="K676" s="40"/>
    </row>
    <row r="677" spans="10:11">
      <c r="J677" s="40"/>
      <c r="K677" s="40"/>
    </row>
    <row r="678" spans="10:11">
      <c r="J678" s="40"/>
      <c r="K678" s="40"/>
    </row>
    <row r="679" spans="10:11">
      <c r="J679" s="40"/>
      <c r="K679" s="40"/>
    </row>
    <row r="680" spans="10:11">
      <c r="J680" s="40"/>
      <c r="K680" s="40"/>
    </row>
    <row r="681" spans="10:11">
      <c r="J681" s="40"/>
      <c r="K681" s="40"/>
    </row>
    <row r="682" spans="10:11">
      <c r="J682" s="40"/>
      <c r="K682" s="40"/>
    </row>
    <row r="683" spans="10:11">
      <c r="J683" s="40"/>
      <c r="K683" s="40"/>
    </row>
    <row r="684" spans="10:11">
      <c r="J684" s="40"/>
      <c r="K684" s="40"/>
    </row>
    <row r="685" spans="10:11">
      <c r="J685" s="40"/>
      <c r="K685" s="40"/>
    </row>
    <row r="686" spans="10:11">
      <c r="J686" s="40"/>
      <c r="K686" s="40"/>
    </row>
    <row r="687" spans="10:11">
      <c r="J687" s="40"/>
      <c r="K687" s="40"/>
    </row>
    <row r="688" spans="10:11">
      <c r="J688" s="40"/>
      <c r="K688" s="40"/>
    </row>
    <row r="689" spans="10:11">
      <c r="J689" s="40"/>
      <c r="K689" s="40"/>
    </row>
    <row r="690" spans="10:11">
      <c r="J690" s="40"/>
      <c r="K690" s="40"/>
    </row>
    <row r="691" spans="10:11">
      <c r="J691" s="40"/>
      <c r="K691" s="40"/>
    </row>
    <row r="692" spans="10:11">
      <c r="J692" s="40"/>
      <c r="K692" s="40"/>
    </row>
    <row r="693" spans="10:11">
      <c r="J693" s="40"/>
      <c r="K693" s="40"/>
    </row>
    <row r="694" spans="10:11">
      <c r="J694" s="40"/>
      <c r="K694" s="40"/>
    </row>
    <row r="695" spans="10:11">
      <c r="J695" s="40"/>
      <c r="K695" s="40"/>
    </row>
    <row r="696" spans="10:11">
      <c r="J696" s="40"/>
      <c r="K696" s="40"/>
    </row>
    <row r="697" spans="10:11">
      <c r="J697" s="40"/>
      <c r="K697" s="40"/>
    </row>
    <row r="698" spans="10:11">
      <c r="J698" s="40"/>
      <c r="K698" s="40"/>
    </row>
    <row r="699" spans="10:11">
      <c r="J699" s="40"/>
      <c r="K699" s="40"/>
    </row>
    <row r="700" spans="10:11">
      <c r="J700" s="40"/>
      <c r="K700" s="40"/>
    </row>
    <row r="701" spans="10:11">
      <c r="J701" s="40"/>
      <c r="K701" s="40"/>
    </row>
    <row r="702" spans="10:11">
      <c r="J702" s="40"/>
      <c r="K702" s="40"/>
    </row>
    <row r="703" spans="10:11">
      <c r="J703" s="40"/>
      <c r="K703" s="40"/>
    </row>
    <row r="704" spans="10:11">
      <c r="J704" s="40"/>
      <c r="K704" s="40"/>
    </row>
    <row r="705" spans="10:11">
      <c r="J705" s="40"/>
      <c r="K705" s="40"/>
    </row>
    <row r="706" spans="10:11">
      <c r="J706" s="40"/>
      <c r="K706" s="40"/>
    </row>
    <row r="707" spans="10:11">
      <c r="J707" s="40"/>
      <c r="K707" s="40"/>
    </row>
    <row r="708" spans="10:11">
      <c r="J708" s="40"/>
      <c r="K708" s="40"/>
    </row>
    <row r="709" spans="10:11">
      <c r="J709" s="40"/>
      <c r="K709" s="40"/>
    </row>
    <row r="710" spans="10:11">
      <c r="J710" s="40"/>
      <c r="K710" s="40"/>
    </row>
    <row r="711" spans="10:11">
      <c r="J711" s="40"/>
      <c r="K711" s="40"/>
    </row>
    <row r="712" spans="10:11">
      <c r="J712" s="40"/>
      <c r="K712" s="40"/>
    </row>
    <row r="713" spans="10:11">
      <c r="J713" s="40"/>
      <c r="K713" s="40"/>
    </row>
    <row r="714" spans="10:11">
      <c r="J714" s="40"/>
      <c r="K714" s="40"/>
    </row>
    <row r="715" spans="10:11">
      <c r="J715" s="40"/>
      <c r="K715" s="40"/>
    </row>
    <row r="716" spans="10:11">
      <c r="J716" s="40"/>
      <c r="K716" s="40"/>
    </row>
    <row r="717" spans="10:11">
      <c r="J717" s="40"/>
      <c r="K717" s="40"/>
    </row>
    <row r="718" spans="10:11">
      <c r="J718" s="40"/>
      <c r="K718" s="40"/>
    </row>
    <row r="719" spans="10:11">
      <c r="J719" s="40"/>
      <c r="K719" s="40"/>
    </row>
    <row r="720" spans="10:11">
      <c r="J720" s="40"/>
      <c r="K720" s="40"/>
    </row>
    <row r="721" spans="10:11">
      <c r="J721" s="40"/>
      <c r="K721" s="40"/>
    </row>
    <row r="722" spans="10:11">
      <c r="J722" s="40"/>
      <c r="K722" s="40"/>
    </row>
    <row r="723" spans="10:11">
      <c r="J723" s="40"/>
      <c r="K723" s="40"/>
    </row>
    <row r="724" spans="10:11">
      <c r="J724" s="40"/>
      <c r="K724" s="40"/>
    </row>
    <row r="725" spans="10:11">
      <c r="J725" s="40"/>
      <c r="K725" s="40"/>
    </row>
    <row r="726" spans="10:11">
      <c r="J726" s="40"/>
      <c r="K726" s="40"/>
    </row>
    <row r="727" spans="10:11">
      <c r="J727" s="40"/>
      <c r="K727" s="40"/>
    </row>
    <row r="728" spans="10:11">
      <c r="J728" s="40"/>
      <c r="K728" s="40"/>
    </row>
    <row r="729" spans="10:11">
      <c r="J729" s="40"/>
      <c r="K729" s="40"/>
    </row>
    <row r="730" spans="10:11">
      <c r="J730" s="40"/>
      <c r="K730" s="40"/>
    </row>
    <row r="731" spans="10:11">
      <c r="J731" s="40"/>
      <c r="K731" s="40"/>
    </row>
    <row r="732" spans="10:11">
      <c r="J732" s="40"/>
      <c r="K732" s="40"/>
    </row>
    <row r="733" spans="10:11">
      <c r="J733" s="40"/>
      <c r="K733" s="40"/>
    </row>
    <row r="734" spans="10:11">
      <c r="J734" s="40"/>
      <c r="K734" s="40"/>
    </row>
    <row r="735" spans="10:11">
      <c r="J735" s="40"/>
      <c r="K735" s="40"/>
    </row>
    <row r="736" spans="10:11">
      <c r="J736" s="40"/>
      <c r="K736" s="40"/>
    </row>
    <row r="737" spans="10:11">
      <c r="J737" s="40"/>
      <c r="K737" s="40"/>
    </row>
    <row r="738" spans="10:11">
      <c r="J738" s="40"/>
      <c r="K738" s="40"/>
    </row>
    <row r="739" spans="10:11">
      <c r="J739" s="40"/>
      <c r="K739" s="40"/>
    </row>
    <row r="740" spans="10:11">
      <c r="J740" s="40"/>
      <c r="K740" s="40"/>
    </row>
    <row r="741" spans="10:11">
      <c r="J741" s="40"/>
      <c r="K741" s="40"/>
    </row>
    <row r="742" spans="10:11">
      <c r="J742" s="40"/>
      <c r="K742" s="40"/>
    </row>
    <row r="743" spans="10:11">
      <c r="J743" s="40"/>
      <c r="K743" s="40"/>
    </row>
    <row r="744" spans="10:11">
      <c r="J744" s="40"/>
      <c r="K744" s="40"/>
    </row>
    <row r="745" spans="10:11">
      <c r="J745" s="40"/>
      <c r="K745" s="40"/>
    </row>
    <row r="746" spans="10:11">
      <c r="J746" s="40"/>
      <c r="K746" s="40"/>
    </row>
    <row r="747" spans="10:11">
      <c r="J747" s="40"/>
      <c r="K747" s="40"/>
    </row>
    <row r="748" spans="10:11">
      <c r="J748" s="40"/>
      <c r="K748" s="40"/>
    </row>
    <row r="749" spans="10:11">
      <c r="J749" s="40"/>
      <c r="K749" s="40"/>
    </row>
    <row r="750" spans="10:11">
      <c r="J750" s="40"/>
      <c r="K750" s="40"/>
    </row>
    <row r="751" spans="10:11">
      <c r="J751" s="40"/>
      <c r="K751" s="40"/>
    </row>
    <row r="752" spans="10:11">
      <c r="J752" s="40"/>
      <c r="K752" s="40"/>
    </row>
    <row r="753" spans="10:11">
      <c r="J753" s="40"/>
      <c r="K753" s="40"/>
    </row>
    <row r="754" spans="10:11">
      <c r="J754" s="40"/>
      <c r="K754" s="40"/>
    </row>
    <row r="755" spans="10:11">
      <c r="J755" s="40"/>
      <c r="K755" s="40"/>
    </row>
    <row r="756" spans="10:11">
      <c r="J756" s="40"/>
      <c r="K756" s="40"/>
    </row>
    <row r="757" spans="10:11">
      <c r="J757" s="40"/>
      <c r="K757" s="40"/>
    </row>
    <row r="758" spans="10:11">
      <c r="J758" s="40"/>
      <c r="K758" s="40"/>
    </row>
    <row r="759" spans="10:11">
      <c r="J759" s="40"/>
      <c r="K759" s="40"/>
    </row>
    <row r="760" spans="10:11">
      <c r="J760" s="40"/>
      <c r="K760" s="40"/>
    </row>
    <row r="761" spans="10:11">
      <c r="J761" s="40"/>
      <c r="K761" s="40"/>
    </row>
    <row r="762" spans="10:11">
      <c r="J762" s="40"/>
      <c r="K762" s="40"/>
    </row>
    <row r="763" spans="10:11">
      <c r="J763" s="40"/>
      <c r="K763" s="40"/>
    </row>
    <row r="764" spans="10:11">
      <c r="J764" s="40"/>
      <c r="K764" s="40"/>
    </row>
    <row r="765" spans="10:11">
      <c r="J765" s="40"/>
      <c r="K765" s="40"/>
    </row>
    <row r="766" spans="10:11">
      <c r="J766" s="40"/>
      <c r="K766" s="40"/>
    </row>
    <row r="767" spans="10:11">
      <c r="J767" s="40"/>
      <c r="K767" s="40"/>
    </row>
    <row r="768" spans="10:11">
      <c r="J768" s="40"/>
      <c r="K768" s="40"/>
    </row>
    <row r="769" spans="10:11">
      <c r="J769" s="40"/>
      <c r="K769" s="40"/>
    </row>
    <row r="770" spans="10:11">
      <c r="J770" s="40"/>
      <c r="K770" s="40"/>
    </row>
    <row r="771" spans="10:11">
      <c r="J771" s="40"/>
      <c r="K771" s="40"/>
    </row>
    <row r="772" spans="10:11">
      <c r="J772" s="40"/>
      <c r="K772" s="40"/>
    </row>
    <row r="773" spans="10:11">
      <c r="J773" s="40"/>
      <c r="K773" s="40"/>
    </row>
    <row r="774" spans="10:11">
      <c r="J774" s="40"/>
      <c r="K774" s="40"/>
    </row>
    <row r="775" spans="10:11">
      <c r="J775" s="40"/>
      <c r="K775" s="40"/>
    </row>
    <row r="776" spans="10:11">
      <c r="J776" s="40"/>
      <c r="K776" s="40"/>
    </row>
    <row r="777" spans="10:11">
      <c r="J777" s="40"/>
      <c r="K777" s="40"/>
    </row>
    <row r="778" spans="10:11">
      <c r="J778" s="40"/>
      <c r="K778" s="40"/>
    </row>
    <row r="779" spans="10:11">
      <c r="J779" s="40"/>
      <c r="K779" s="40"/>
    </row>
    <row r="780" spans="10:11">
      <c r="J780" s="40"/>
      <c r="K780" s="40"/>
    </row>
    <row r="781" spans="10:11">
      <c r="J781" s="40"/>
      <c r="K781" s="40"/>
    </row>
    <row r="782" spans="10:11">
      <c r="J782" s="40"/>
      <c r="K782" s="40"/>
    </row>
    <row r="783" spans="10:11">
      <c r="J783" s="40"/>
      <c r="K783" s="40"/>
    </row>
    <row r="784" spans="10:11">
      <c r="J784" s="40"/>
      <c r="K784" s="40"/>
    </row>
    <row r="785" spans="10:11">
      <c r="J785" s="40"/>
      <c r="K785" s="40"/>
    </row>
    <row r="786" spans="10:11">
      <c r="J786" s="40"/>
      <c r="K786" s="40"/>
    </row>
    <row r="787" spans="10:11">
      <c r="J787" s="40"/>
      <c r="K787" s="40"/>
    </row>
    <row r="788" spans="10:11">
      <c r="J788" s="40"/>
      <c r="K788" s="40"/>
    </row>
    <row r="789" spans="10:11">
      <c r="J789" s="40"/>
      <c r="K789" s="40"/>
    </row>
    <row r="790" spans="10:11">
      <c r="J790" s="40"/>
      <c r="K790" s="40"/>
    </row>
    <row r="791" spans="10:11">
      <c r="J791" s="40"/>
      <c r="K791" s="40"/>
    </row>
    <row r="792" spans="10:11">
      <c r="J792" s="40"/>
      <c r="K792" s="40"/>
    </row>
    <row r="793" spans="10:11">
      <c r="J793" s="40"/>
      <c r="K793" s="40"/>
    </row>
    <row r="794" spans="10:11">
      <c r="J794" s="40"/>
      <c r="K794" s="40"/>
    </row>
    <row r="795" spans="10:11">
      <c r="J795" s="40"/>
      <c r="K795" s="40"/>
    </row>
    <row r="796" spans="10:11">
      <c r="J796" s="40"/>
      <c r="K796" s="40"/>
    </row>
    <row r="797" spans="10:11">
      <c r="J797" s="40"/>
      <c r="K797" s="40"/>
    </row>
    <row r="798" spans="10:11">
      <c r="J798" s="40"/>
      <c r="K798" s="40"/>
    </row>
    <row r="799" spans="10:11">
      <c r="J799" s="40"/>
      <c r="K799" s="40"/>
    </row>
    <row r="800" spans="10:11">
      <c r="J800" s="40"/>
      <c r="K800" s="40"/>
    </row>
    <row r="801" spans="10:11">
      <c r="J801" s="40"/>
      <c r="K801" s="40"/>
    </row>
    <row r="802" spans="10:11">
      <c r="J802" s="40"/>
      <c r="K802" s="40"/>
    </row>
    <row r="803" spans="10:11">
      <c r="J803" s="40"/>
      <c r="K803" s="40"/>
    </row>
    <row r="804" spans="10:11">
      <c r="J804" s="40"/>
      <c r="K804" s="40"/>
    </row>
    <row r="805" spans="10:11">
      <c r="J805" s="40"/>
      <c r="K805" s="40"/>
    </row>
    <row r="806" spans="10:11">
      <c r="J806" s="40"/>
      <c r="K806" s="40"/>
    </row>
    <row r="807" spans="10:11">
      <c r="J807" s="40"/>
      <c r="K807" s="40"/>
    </row>
    <row r="808" spans="10:11">
      <c r="J808" s="40"/>
      <c r="K808" s="40"/>
    </row>
    <row r="809" spans="10:11">
      <c r="J809" s="40"/>
      <c r="K809" s="40"/>
    </row>
    <row r="810" spans="10:11">
      <c r="J810" s="40"/>
      <c r="K810" s="40"/>
    </row>
    <row r="811" spans="10:11">
      <c r="J811" s="40"/>
      <c r="K811" s="40"/>
    </row>
    <row r="812" spans="10:11">
      <c r="J812" s="40"/>
      <c r="K812" s="40"/>
    </row>
    <row r="813" spans="10:11">
      <c r="J813" s="40"/>
      <c r="K813" s="40"/>
    </row>
    <row r="814" spans="10:11">
      <c r="J814" s="40"/>
      <c r="K814" s="40"/>
    </row>
    <row r="815" spans="10:11">
      <c r="J815" s="40"/>
      <c r="K815" s="40"/>
    </row>
    <row r="816" spans="10:11">
      <c r="J816" s="40"/>
      <c r="K816" s="40"/>
    </row>
    <row r="817" spans="10:11">
      <c r="J817" s="40"/>
      <c r="K817" s="40"/>
    </row>
    <row r="818" spans="10:11">
      <c r="J818" s="40"/>
      <c r="K818" s="40"/>
    </row>
    <row r="819" spans="10:11">
      <c r="J819" s="40"/>
      <c r="K819" s="40"/>
    </row>
    <row r="820" spans="10:11">
      <c r="J820" s="40"/>
      <c r="K820" s="40"/>
    </row>
    <row r="821" spans="10:11">
      <c r="J821" s="40"/>
      <c r="K821" s="40"/>
    </row>
    <row r="822" spans="10:11">
      <c r="J822" s="40"/>
      <c r="K822" s="40"/>
    </row>
    <row r="823" spans="10:11">
      <c r="J823" s="40"/>
      <c r="K823" s="40"/>
    </row>
    <row r="824" spans="10:11">
      <c r="J824" s="40"/>
      <c r="K824" s="40"/>
    </row>
    <row r="825" spans="10:11">
      <c r="J825" s="40"/>
      <c r="K825" s="40"/>
    </row>
    <row r="826" spans="10:11">
      <c r="J826" s="40"/>
      <c r="K826" s="40"/>
    </row>
    <row r="827" spans="10:11">
      <c r="J827" s="40"/>
      <c r="K827" s="40"/>
    </row>
    <row r="828" spans="10:11">
      <c r="J828" s="40"/>
      <c r="K828" s="40"/>
    </row>
    <row r="829" spans="10:11">
      <c r="J829" s="40"/>
      <c r="K829" s="40"/>
    </row>
    <row r="830" spans="10:11">
      <c r="J830" s="40"/>
      <c r="K830" s="40"/>
    </row>
    <row r="831" spans="10:11">
      <c r="J831" s="40"/>
      <c r="K831" s="40"/>
    </row>
    <row r="832" spans="10:11">
      <c r="J832" s="40"/>
      <c r="K832" s="40"/>
    </row>
    <row r="833" spans="10:11">
      <c r="J833" s="40"/>
      <c r="K833" s="40"/>
    </row>
    <row r="834" spans="10:11">
      <c r="J834" s="40"/>
      <c r="K834" s="40"/>
    </row>
    <row r="835" spans="10:11">
      <c r="J835" s="40"/>
      <c r="K835" s="40"/>
    </row>
    <row r="836" spans="10:11">
      <c r="J836" s="40"/>
      <c r="K836" s="40"/>
    </row>
    <row r="837" spans="10:11">
      <c r="J837" s="40"/>
      <c r="K837" s="40"/>
    </row>
    <row r="838" spans="10:11">
      <c r="J838" s="40"/>
      <c r="K838" s="40"/>
    </row>
    <row r="839" spans="10:11">
      <c r="J839" s="40"/>
      <c r="K839" s="40"/>
    </row>
    <row r="840" spans="10:11">
      <c r="J840" s="40"/>
      <c r="K840" s="40"/>
    </row>
    <row r="841" spans="10:11">
      <c r="J841" s="40"/>
      <c r="K841" s="40"/>
    </row>
    <row r="842" spans="10:11">
      <c r="J842" s="40"/>
      <c r="K842" s="40"/>
    </row>
    <row r="843" spans="10:11">
      <c r="J843" s="40"/>
      <c r="K843" s="40"/>
    </row>
    <row r="844" spans="10:11">
      <c r="J844" s="40"/>
      <c r="K844" s="40"/>
    </row>
    <row r="845" spans="10:11">
      <c r="J845" s="40"/>
      <c r="K845" s="40"/>
    </row>
    <row r="846" spans="10:11">
      <c r="J846" s="40"/>
      <c r="K846" s="40"/>
    </row>
    <row r="847" spans="10:11">
      <c r="J847" s="40"/>
      <c r="K847" s="40"/>
    </row>
    <row r="848" spans="10:11">
      <c r="J848" s="40"/>
      <c r="K848" s="40"/>
    </row>
    <row r="849" spans="10:11">
      <c r="J849" s="40"/>
      <c r="K849" s="40"/>
    </row>
    <row r="850" spans="10:11">
      <c r="J850" s="40"/>
      <c r="K850" s="40"/>
    </row>
    <row r="851" spans="10:11">
      <c r="J851" s="40"/>
      <c r="K851" s="40"/>
    </row>
    <row r="852" spans="10:11">
      <c r="J852" s="40"/>
      <c r="K852" s="40"/>
    </row>
    <row r="853" spans="10:11">
      <c r="J853" s="40"/>
      <c r="K853" s="40"/>
    </row>
    <row r="854" spans="10:11">
      <c r="J854" s="40"/>
      <c r="K854" s="40"/>
    </row>
    <row r="855" spans="10:11">
      <c r="J855" s="40"/>
      <c r="K855" s="40"/>
    </row>
    <row r="856" spans="10:11">
      <c r="J856" s="40"/>
      <c r="K856" s="40"/>
    </row>
    <row r="857" spans="10:11">
      <c r="J857" s="40"/>
      <c r="K857" s="40"/>
    </row>
    <row r="858" spans="10:11">
      <c r="J858" s="40"/>
      <c r="K858" s="40"/>
    </row>
    <row r="859" spans="10:11">
      <c r="J859" s="40"/>
      <c r="K859" s="40"/>
    </row>
    <row r="860" spans="10:11">
      <c r="J860" s="40"/>
      <c r="K860" s="40"/>
    </row>
    <row r="861" spans="10:11">
      <c r="J861" s="40"/>
      <c r="K861" s="40"/>
    </row>
    <row r="862" spans="10:11">
      <c r="J862" s="40"/>
      <c r="K862" s="40"/>
    </row>
    <row r="863" spans="10:11">
      <c r="J863" s="40"/>
      <c r="K863" s="40"/>
    </row>
    <row r="864" spans="10:11">
      <c r="J864" s="40"/>
      <c r="K864" s="40"/>
    </row>
    <row r="865" spans="10:11">
      <c r="J865" s="40"/>
      <c r="K865" s="40"/>
    </row>
    <row r="866" spans="10:11">
      <c r="J866" s="40"/>
      <c r="K866" s="40"/>
    </row>
    <row r="867" spans="10:11">
      <c r="J867" s="40"/>
      <c r="K867" s="40"/>
    </row>
    <row r="868" spans="10:11">
      <c r="J868" s="40"/>
      <c r="K868" s="40"/>
    </row>
    <row r="869" spans="10:11">
      <c r="J869" s="40"/>
      <c r="K869" s="40"/>
    </row>
    <row r="870" spans="10:11">
      <c r="J870" s="40"/>
      <c r="K870" s="40"/>
    </row>
    <row r="871" spans="10:11">
      <c r="J871" s="40"/>
      <c r="K871" s="40"/>
    </row>
    <row r="872" spans="10:11">
      <c r="J872" s="40"/>
      <c r="K872" s="40"/>
    </row>
    <row r="873" spans="10:11">
      <c r="J873" s="40"/>
      <c r="K873" s="40"/>
    </row>
    <row r="874" spans="10:11">
      <c r="J874" s="40"/>
      <c r="K874" s="40"/>
    </row>
    <row r="875" spans="10:11">
      <c r="J875" s="40"/>
      <c r="K875" s="40"/>
    </row>
    <row r="876" spans="10:11">
      <c r="J876" s="40"/>
      <c r="K876" s="40"/>
    </row>
    <row r="877" spans="10:11">
      <c r="J877" s="40"/>
      <c r="K877" s="40"/>
    </row>
    <row r="878" spans="10:11">
      <c r="J878" s="40"/>
      <c r="K878" s="40"/>
    </row>
    <row r="879" spans="10:11">
      <c r="J879" s="40"/>
      <c r="K879" s="40"/>
    </row>
    <row r="880" spans="10:11">
      <c r="J880" s="40"/>
      <c r="K880" s="40"/>
    </row>
    <row r="881" spans="10:11">
      <c r="J881" s="40"/>
      <c r="K881" s="40"/>
    </row>
    <row r="882" spans="10:11">
      <c r="J882" s="40"/>
      <c r="K882" s="40"/>
    </row>
    <row r="883" spans="10:11">
      <c r="J883" s="40"/>
      <c r="K883" s="40"/>
    </row>
    <row r="884" spans="10:11">
      <c r="J884" s="40"/>
      <c r="K884" s="40"/>
    </row>
    <row r="885" spans="10:11">
      <c r="J885" s="40"/>
      <c r="K885" s="40"/>
    </row>
    <row r="886" spans="10:11">
      <c r="J886" s="40"/>
      <c r="K886" s="40"/>
    </row>
    <row r="887" spans="10:11">
      <c r="J887" s="40"/>
      <c r="K887" s="40"/>
    </row>
    <row r="888" spans="10:11">
      <c r="J888" s="40"/>
      <c r="K888" s="40"/>
    </row>
    <row r="889" spans="10:11">
      <c r="J889" s="40"/>
      <c r="K889" s="40"/>
    </row>
    <row r="890" spans="10:11">
      <c r="J890" s="40"/>
      <c r="K890" s="40"/>
    </row>
    <row r="891" spans="10:11">
      <c r="J891" s="40"/>
      <c r="K891" s="40"/>
    </row>
    <row r="892" spans="10:11">
      <c r="J892" s="40"/>
      <c r="K892" s="40"/>
    </row>
    <row r="893" spans="10:11">
      <c r="J893" s="40"/>
      <c r="K893" s="40"/>
    </row>
    <row r="894" spans="10:11">
      <c r="J894" s="40"/>
      <c r="K894" s="40"/>
    </row>
    <row r="895" spans="10:11">
      <c r="J895" s="40"/>
      <c r="K895" s="40"/>
    </row>
    <row r="896" spans="10:11">
      <c r="J896" s="40"/>
      <c r="K896" s="40"/>
    </row>
    <row r="897" spans="10:11">
      <c r="J897" s="40"/>
      <c r="K897" s="40"/>
    </row>
    <row r="898" spans="10:11">
      <c r="J898" s="40"/>
      <c r="K898" s="40"/>
    </row>
    <row r="899" spans="10:11">
      <c r="J899" s="40"/>
      <c r="K899" s="40"/>
    </row>
    <row r="900" spans="10:11">
      <c r="J900" s="40"/>
      <c r="K900" s="40"/>
    </row>
    <row r="901" spans="10:11">
      <c r="J901" s="40"/>
      <c r="K901" s="40"/>
    </row>
    <row r="902" spans="10:11">
      <c r="J902" s="40"/>
      <c r="K902" s="40"/>
    </row>
    <row r="903" spans="10:11">
      <c r="J903" s="40"/>
      <c r="K903" s="40"/>
    </row>
    <row r="904" spans="10:11">
      <c r="J904" s="40"/>
      <c r="K904" s="40"/>
    </row>
    <row r="905" spans="10:11">
      <c r="J905" s="40"/>
      <c r="K905" s="40"/>
    </row>
    <row r="906" spans="10:11">
      <c r="J906" s="40"/>
      <c r="K906" s="40"/>
    </row>
    <row r="907" spans="10:11">
      <c r="J907" s="40"/>
      <c r="K907" s="40"/>
    </row>
    <row r="908" spans="10:11">
      <c r="J908" s="40"/>
      <c r="K908" s="40"/>
    </row>
    <row r="909" spans="10:11">
      <c r="J909" s="40"/>
      <c r="K909" s="40"/>
    </row>
    <row r="910" spans="10:11">
      <c r="J910" s="40"/>
      <c r="K910" s="40"/>
    </row>
    <row r="911" spans="10:11">
      <c r="J911" s="40"/>
      <c r="K911" s="40"/>
    </row>
    <row r="912" spans="10:11">
      <c r="J912" s="40"/>
      <c r="K912" s="40"/>
    </row>
    <row r="913" spans="10:11">
      <c r="J913" s="40"/>
      <c r="K913" s="40"/>
    </row>
    <row r="914" spans="10:11">
      <c r="J914" s="40"/>
      <c r="K914" s="40"/>
    </row>
    <row r="915" spans="10:11">
      <c r="J915" s="40"/>
      <c r="K915" s="40"/>
    </row>
    <row r="916" spans="10:11">
      <c r="J916" s="40"/>
      <c r="K916" s="40"/>
    </row>
    <row r="917" spans="10:11">
      <c r="J917" s="40"/>
      <c r="K917" s="40"/>
    </row>
    <row r="918" spans="10:11">
      <c r="J918" s="40"/>
      <c r="K918" s="40"/>
    </row>
    <row r="919" spans="10:11">
      <c r="J919" s="40"/>
      <c r="K919" s="40"/>
    </row>
    <row r="920" spans="10:11">
      <c r="J920" s="40"/>
      <c r="K920" s="40"/>
    </row>
    <row r="921" spans="10:11">
      <c r="J921" s="40"/>
      <c r="K921" s="40"/>
    </row>
    <row r="922" spans="10:11">
      <c r="J922" s="40"/>
      <c r="K922" s="40"/>
    </row>
    <row r="923" spans="10:11">
      <c r="J923" s="40"/>
      <c r="K923" s="40"/>
    </row>
    <row r="924" spans="10:11">
      <c r="J924" s="40"/>
      <c r="K924" s="40"/>
    </row>
    <row r="925" spans="10:11">
      <c r="J925" s="40"/>
      <c r="K925" s="40"/>
    </row>
    <row r="926" spans="10:11">
      <c r="J926" s="40"/>
      <c r="K926" s="40"/>
    </row>
    <row r="927" spans="10:11">
      <c r="J927" s="40"/>
      <c r="K927" s="40"/>
    </row>
    <row r="928" spans="10:11">
      <c r="J928" s="40"/>
      <c r="K928" s="40"/>
    </row>
    <row r="929" spans="10:11">
      <c r="J929" s="40"/>
      <c r="K929" s="40"/>
    </row>
    <row r="930" spans="10:11">
      <c r="J930" s="40"/>
      <c r="K930" s="40"/>
    </row>
    <row r="931" spans="10:11">
      <c r="J931" s="40"/>
      <c r="K931" s="40"/>
    </row>
    <row r="932" spans="10:11">
      <c r="J932" s="40"/>
      <c r="K932" s="40"/>
    </row>
    <row r="933" spans="10:11">
      <c r="J933" s="40"/>
      <c r="K933" s="40"/>
    </row>
    <row r="934" spans="10:11">
      <c r="J934" s="40"/>
      <c r="K934" s="40"/>
    </row>
    <row r="935" spans="10:11">
      <c r="J935" s="40"/>
      <c r="K935" s="40"/>
    </row>
    <row r="936" spans="10:11">
      <c r="J936" s="40"/>
      <c r="K936" s="40"/>
    </row>
    <row r="937" spans="10:11">
      <c r="J937" s="40"/>
      <c r="K937" s="40"/>
    </row>
    <row r="938" spans="10:11">
      <c r="J938" s="40"/>
      <c r="K938" s="40"/>
    </row>
    <row r="939" spans="10:11">
      <c r="J939" s="40"/>
      <c r="K939" s="40"/>
    </row>
    <row r="940" spans="10:11">
      <c r="J940" s="40"/>
      <c r="K940" s="40"/>
    </row>
    <row r="941" spans="10:11">
      <c r="J941" s="40"/>
      <c r="K941" s="40"/>
    </row>
    <row r="942" spans="10:11">
      <c r="J942" s="40"/>
      <c r="K942" s="40"/>
    </row>
    <row r="943" spans="10:11">
      <c r="J943" s="40"/>
      <c r="K943" s="40"/>
    </row>
    <row r="944" spans="10:11">
      <c r="J944" s="40"/>
      <c r="K944" s="40"/>
    </row>
    <row r="945" spans="10:11">
      <c r="J945" s="40"/>
      <c r="K945" s="40"/>
    </row>
    <row r="946" spans="10:11">
      <c r="J946" s="40"/>
      <c r="K946" s="40"/>
    </row>
    <row r="947" spans="10:11">
      <c r="J947" s="40"/>
      <c r="K947" s="40"/>
    </row>
    <row r="948" spans="10:11">
      <c r="J948" s="40"/>
      <c r="K948" s="40"/>
    </row>
    <row r="949" spans="10:11">
      <c r="J949" s="40"/>
      <c r="K949" s="40"/>
    </row>
    <row r="950" spans="10:11">
      <c r="J950" s="40"/>
      <c r="K950" s="40"/>
    </row>
    <row r="951" spans="10:11">
      <c r="J951" s="40"/>
      <c r="K951" s="40"/>
    </row>
    <row r="952" spans="10:11">
      <c r="J952" s="40"/>
      <c r="K952" s="40"/>
    </row>
    <row r="953" spans="10:11">
      <c r="J953" s="40"/>
      <c r="K953" s="40"/>
    </row>
    <row r="954" spans="10:11">
      <c r="J954" s="40"/>
      <c r="K954" s="40"/>
    </row>
    <row r="955" spans="10:11">
      <c r="J955" s="40"/>
      <c r="K955" s="40"/>
    </row>
    <row r="956" spans="10:11">
      <c r="J956" s="40"/>
      <c r="K956" s="40"/>
    </row>
    <row r="957" spans="10:11">
      <c r="J957" s="40"/>
      <c r="K957" s="40"/>
    </row>
    <row r="958" spans="10:11">
      <c r="J958" s="40"/>
      <c r="K958" s="40"/>
    </row>
    <row r="959" spans="10:11">
      <c r="J959" s="40"/>
      <c r="K959" s="40"/>
    </row>
    <row r="960" spans="10:11">
      <c r="J960" s="40"/>
      <c r="K960" s="40"/>
    </row>
    <row r="961" spans="10:11">
      <c r="J961" s="40"/>
      <c r="K961" s="40"/>
    </row>
    <row r="962" spans="10:11">
      <c r="J962" s="40"/>
      <c r="K962" s="40"/>
    </row>
    <row r="963" spans="10:11">
      <c r="J963" s="40"/>
      <c r="K963" s="40"/>
    </row>
    <row r="964" spans="10:11">
      <c r="J964" s="40"/>
      <c r="K964" s="40"/>
    </row>
    <row r="965" spans="10:11">
      <c r="J965" s="40"/>
      <c r="K965" s="40"/>
    </row>
    <row r="966" spans="10:11">
      <c r="J966" s="40"/>
      <c r="K966" s="40"/>
    </row>
    <row r="967" spans="10:11">
      <c r="J967" s="40"/>
      <c r="K967" s="40"/>
    </row>
    <row r="968" spans="10:11">
      <c r="J968" s="40"/>
      <c r="K968" s="40"/>
    </row>
    <row r="969" spans="10:11">
      <c r="J969" s="40"/>
      <c r="K969" s="40"/>
    </row>
    <row r="970" spans="10:11">
      <c r="J970" s="40"/>
      <c r="K970" s="40"/>
    </row>
    <row r="971" spans="10:11">
      <c r="J971" s="40"/>
      <c r="K971" s="40"/>
    </row>
    <row r="972" spans="10:11">
      <c r="J972" s="40"/>
      <c r="K972" s="40"/>
    </row>
    <row r="973" spans="10:11">
      <c r="J973" s="40"/>
      <c r="K973" s="40"/>
    </row>
    <row r="974" spans="10:11">
      <c r="J974" s="40"/>
      <c r="K974" s="40"/>
    </row>
    <row r="975" spans="10:11">
      <c r="J975" s="40"/>
      <c r="K975" s="40"/>
    </row>
    <row r="976" spans="10:11">
      <c r="J976" s="40"/>
      <c r="K976" s="40"/>
    </row>
    <row r="977" spans="10:11">
      <c r="J977" s="40"/>
      <c r="K977" s="40"/>
    </row>
    <row r="978" spans="10:11">
      <c r="J978" s="40"/>
      <c r="K978" s="40"/>
    </row>
    <row r="979" spans="10:11">
      <c r="J979" s="40"/>
      <c r="K979" s="40"/>
    </row>
    <row r="980" spans="10:11">
      <c r="J980" s="40"/>
      <c r="K980" s="40"/>
    </row>
    <row r="981" spans="10:11">
      <c r="J981" s="40"/>
      <c r="K981" s="40"/>
    </row>
    <row r="982" spans="10:11">
      <c r="J982" s="40"/>
      <c r="K982" s="40"/>
    </row>
    <row r="983" spans="10:11">
      <c r="J983" s="40"/>
      <c r="K983" s="40"/>
    </row>
    <row r="984" spans="10:11">
      <c r="J984" s="40"/>
      <c r="K984" s="40"/>
    </row>
    <row r="985" spans="10:11">
      <c r="J985" s="40"/>
      <c r="K985" s="40"/>
    </row>
    <row r="986" spans="10:11">
      <c r="J986" s="40"/>
      <c r="K986" s="40"/>
    </row>
    <row r="987" spans="10:11">
      <c r="J987" s="40"/>
      <c r="K987" s="40"/>
    </row>
    <row r="988" spans="10:11">
      <c r="J988" s="40"/>
      <c r="K988" s="40"/>
    </row>
    <row r="989" spans="10:11">
      <c r="J989" s="40"/>
      <c r="K989" s="40"/>
    </row>
    <row r="990" spans="10:11">
      <c r="J990" s="40"/>
      <c r="K990" s="40"/>
    </row>
    <row r="991" spans="10:11">
      <c r="J991" s="40"/>
      <c r="K991" s="40"/>
    </row>
    <row r="992" spans="10:11">
      <c r="J992" s="40"/>
      <c r="K992" s="40"/>
    </row>
    <row r="993" spans="10:11">
      <c r="J993" s="40"/>
      <c r="K993" s="40"/>
    </row>
    <row r="994" spans="10:11">
      <c r="J994" s="40"/>
      <c r="K994" s="40"/>
    </row>
    <row r="995" spans="10:11">
      <c r="J995" s="40"/>
      <c r="K995" s="40"/>
    </row>
    <row r="996" spans="10:11">
      <c r="J996" s="40"/>
      <c r="K996" s="40"/>
    </row>
    <row r="997" spans="10:11">
      <c r="J997" s="40"/>
      <c r="K997" s="40"/>
    </row>
    <row r="998" spans="10:11">
      <c r="J998" s="40"/>
      <c r="K998" s="40"/>
    </row>
    <row r="999" spans="10:11">
      <c r="J999" s="40"/>
      <c r="K999" s="40"/>
    </row>
    <row r="1000" spans="10:11">
      <c r="J1000" s="40"/>
      <c r="K1000" s="40"/>
    </row>
    <row r="1001" spans="10:11">
      <c r="J1001" s="40"/>
      <c r="K1001" s="40"/>
    </row>
    <row r="1002" spans="10:11">
      <c r="J1002" s="40"/>
      <c r="K1002" s="40"/>
    </row>
    <row r="1003" spans="10:11">
      <c r="J1003" s="40"/>
      <c r="K1003" s="40"/>
    </row>
    <row r="1004" spans="10:11">
      <c r="J1004" s="40"/>
      <c r="K1004" s="40"/>
    </row>
    <row r="1005" spans="10:11">
      <c r="J1005" s="40"/>
      <c r="K1005" s="40"/>
    </row>
    <row r="1006" spans="10:11">
      <c r="J1006" s="40"/>
      <c r="K1006" s="40"/>
    </row>
    <row r="1007" spans="10:11">
      <c r="J1007" s="40"/>
      <c r="K1007" s="40"/>
    </row>
    <row r="1008" spans="10:11">
      <c r="J1008" s="40"/>
      <c r="K1008" s="40"/>
    </row>
    <row r="1009" spans="10:11">
      <c r="J1009" s="40"/>
      <c r="K1009" s="40"/>
    </row>
    <row r="1010" spans="10:11">
      <c r="J1010" s="40"/>
      <c r="K1010" s="40"/>
    </row>
    <row r="1011" spans="10:11">
      <c r="J1011" s="40"/>
      <c r="K1011" s="40"/>
    </row>
    <row r="1012" spans="10:11">
      <c r="J1012" s="40"/>
      <c r="K1012" s="40"/>
    </row>
    <row r="1013" spans="10:11">
      <c r="J1013" s="40"/>
      <c r="K1013" s="40"/>
    </row>
    <row r="1014" spans="10:11">
      <c r="J1014" s="40"/>
      <c r="K1014" s="40"/>
    </row>
    <row r="1015" spans="10:11">
      <c r="J1015" s="40"/>
      <c r="K1015" s="40"/>
    </row>
    <row r="1016" spans="10:11">
      <c r="J1016" s="40"/>
      <c r="K1016" s="40"/>
    </row>
    <row r="1017" spans="10:11">
      <c r="J1017" s="40"/>
      <c r="K1017" s="40"/>
    </row>
    <row r="1018" spans="10:11">
      <c r="J1018" s="40"/>
      <c r="K1018" s="40"/>
    </row>
    <row r="1019" spans="10:11">
      <c r="J1019" s="40"/>
      <c r="K1019" s="40"/>
    </row>
    <row r="1020" spans="10:11">
      <c r="J1020" s="40"/>
      <c r="K1020" s="40"/>
    </row>
    <row r="1021" spans="10:11">
      <c r="J1021" s="40"/>
      <c r="K1021" s="40"/>
    </row>
    <row r="1022" spans="10:11">
      <c r="J1022" s="40"/>
      <c r="K1022" s="40"/>
    </row>
    <row r="1023" spans="10:11">
      <c r="J1023" s="40"/>
      <c r="K1023" s="40"/>
    </row>
    <row r="1024" spans="10:11">
      <c r="J1024" s="40"/>
      <c r="K1024" s="40"/>
    </row>
    <row r="1025" spans="10:11">
      <c r="J1025" s="40"/>
      <c r="K1025" s="40"/>
    </row>
    <row r="1026" spans="10:11">
      <c r="J1026" s="40"/>
      <c r="K1026" s="40"/>
    </row>
    <row r="1027" spans="10:11">
      <c r="J1027" s="40"/>
      <c r="K1027" s="40"/>
    </row>
    <row r="1028" spans="10:11">
      <c r="J1028" s="40"/>
      <c r="K1028" s="40"/>
    </row>
    <row r="1029" spans="10:11">
      <c r="J1029" s="40"/>
      <c r="K1029" s="40"/>
    </row>
    <row r="1030" spans="10:11">
      <c r="J1030" s="40"/>
      <c r="K1030" s="40"/>
    </row>
    <row r="1031" spans="10:11">
      <c r="J1031" s="40"/>
      <c r="K1031" s="40"/>
    </row>
    <row r="1032" spans="10:11">
      <c r="J1032" s="40"/>
      <c r="K1032" s="40"/>
    </row>
    <row r="1033" spans="10:11">
      <c r="J1033" s="40"/>
      <c r="K1033" s="40"/>
    </row>
    <row r="1034" spans="10:11">
      <c r="J1034" s="40"/>
      <c r="K1034" s="40"/>
    </row>
    <row r="1035" spans="10:11">
      <c r="J1035" s="40"/>
      <c r="K1035" s="40"/>
    </row>
    <row r="1036" spans="10:11">
      <c r="J1036" s="40"/>
      <c r="K1036" s="40"/>
    </row>
    <row r="1037" spans="10:11">
      <c r="J1037" s="40"/>
      <c r="K1037" s="40"/>
    </row>
    <row r="1038" spans="10:11">
      <c r="J1038" s="40"/>
      <c r="K1038" s="40"/>
    </row>
    <row r="1039" spans="10:11">
      <c r="J1039" s="40"/>
      <c r="K1039" s="40"/>
    </row>
    <row r="1040" spans="10:11">
      <c r="J1040" s="40"/>
      <c r="K1040" s="40"/>
    </row>
    <row r="1041" spans="10:11">
      <c r="J1041" s="40"/>
      <c r="K1041" s="40"/>
    </row>
    <row r="1042" spans="10:11">
      <c r="J1042" s="40"/>
      <c r="K1042" s="40"/>
    </row>
    <row r="1043" spans="10:11">
      <c r="J1043" s="40"/>
      <c r="K1043" s="40"/>
    </row>
    <row r="1044" spans="10:11">
      <c r="J1044" s="40"/>
      <c r="K1044" s="40"/>
    </row>
    <row r="1045" spans="10:11">
      <c r="J1045" s="40"/>
      <c r="K1045" s="40"/>
    </row>
    <row r="1046" spans="10:11">
      <c r="J1046" s="40"/>
      <c r="K1046" s="40"/>
    </row>
    <row r="1047" spans="10:11">
      <c r="J1047" s="40"/>
      <c r="K1047" s="40"/>
    </row>
    <row r="1048" spans="10:11">
      <c r="J1048" s="40"/>
      <c r="K1048" s="40"/>
    </row>
    <row r="1049" spans="10:11">
      <c r="J1049" s="40"/>
      <c r="K1049" s="40"/>
    </row>
    <row r="1050" spans="10:11">
      <c r="J1050" s="40"/>
      <c r="K1050" s="40"/>
    </row>
    <row r="1051" spans="10:11">
      <c r="J1051" s="40"/>
      <c r="K1051" s="40"/>
    </row>
    <row r="1052" spans="10:11">
      <c r="J1052" s="40"/>
      <c r="K1052" s="40"/>
    </row>
    <row r="1053" spans="10:11">
      <c r="J1053" s="40"/>
      <c r="K1053" s="40"/>
    </row>
    <row r="1054" spans="10:11">
      <c r="J1054" s="40"/>
      <c r="K1054" s="40"/>
    </row>
    <row r="1055" spans="10:11">
      <c r="J1055" s="40"/>
      <c r="K1055" s="40"/>
    </row>
    <row r="1056" spans="10:11">
      <c r="J1056" s="40"/>
      <c r="K1056" s="40"/>
    </row>
    <row r="1057" spans="10:11">
      <c r="J1057" s="40"/>
      <c r="K1057" s="40"/>
    </row>
    <row r="1058" spans="10:11">
      <c r="J1058" s="40"/>
      <c r="K1058" s="40"/>
    </row>
    <row r="1059" spans="10:11">
      <c r="J1059" s="40"/>
      <c r="K1059" s="40"/>
    </row>
    <row r="1060" spans="10:11">
      <c r="J1060" s="40"/>
      <c r="K1060" s="40"/>
    </row>
    <row r="1061" spans="10:11">
      <c r="J1061" s="40"/>
      <c r="K1061" s="40"/>
    </row>
    <row r="1062" spans="10:11">
      <c r="J1062" s="40"/>
      <c r="K1062" s="40"/>
    </row>
    <row r="1063" spans="10:11">
      <c r="J1063" s="40"/>
      <c r="K1063" s="40"/>
    </row>
    <row r="1064" spans="10:11">
      <c r="J1064" s="40"/>
      <c r="K1064" s="40"/>
    </row>
    <row r="1065" spans="10:11">
      <c r="J1065" s="40"/>
      <c r="K1065" s="40"/>
    </row>
    <row r="1066" spans="10:11">
      <c r="J1066" s="40"/>
      <c r="K1066" s="40"/>
    </row>
    <row r="1067" spans="10:11">
      <c r="J1067" s="40"/>
      <c r="K1067" s="40"/>
    </row>
    <row r="1068" spans="10:11">
      <c r="J1068" s="40"/>
      <c r="K1068" s="40"/>
    </row>
    <row r="1069" spans="10:11">
      <c r="J1069" s="40"/>
      <c r="K1069" s="40"/>
    </row>
    <row r="1070" spans="10:11">
      <c r="J1070" s="40"/>
      <c r="K1070" s="40"/>
    </row>
    <row r="1071" spans="10:11">
      <c r="J1071" s="40"/>
      <c r="K1071" s="40"/>
    </row>
    <row r="1072" spans="10:11">
      <c r="J1072" s="40"/>
      <c r="K1072" s="40"/>
    </row>
    <row r="1073" spans="10:11">
      <c r="J1073" s="40"/>
      <c r="K1073" s="40"/>
    </row>
    <row r="1074" spans="10:11">
      <c r="J1074" s="40"/>
      <c r="K1074" s="40"/>
    </row>
    <row r="1075" spans="10:11">
      <c r="J1075" s="40"/>
      <c r="K1075" s="40"/>
    </row>
    <row r="1076" spans="10:11">
      <c r="J1076" s="40"/>
      <c r="K1076" s="40"/>
    </row>
    <row r="1077" spans="10:11">
      <c r="J1077" s="40"/>
      <c r="K1077" s="40"/>
    </row>
    <row r="1078" spans="10:11">
      <c r="J1078" s="40"/>
      <c r="K1078" s="40"/>
    </row>
    <row r="1079" spans="10:11">
      <c r="J1079" s="40"/>
      <c r="K1079" s="40"/>
    </row>
    <row r="1080" spans="10:11">
      <c r="J1080" s="40"/>
      <c r="K1080" s="40"/>
    </row>
    <row r="1081" spans="10:11">
      <c r="J1081" s="40"/>
      <c r="K1081" s="40"/>
    </row>
    <row r="1082" spans="10:11">
      <c r="J1082" s="40"/>
      <c r="K1082" s="40"/>
    </row>
    <row r="1083" spans="10:11">
      <c r="J1083" s="40"/>
      <c r="K1083" s="40"/>
    </row>
    <row r="1084" spans="10:11">
      <c r="J1084" s="40"/>
      <c r="K1084" s="40"/>
    </row>
    <row r="1085" spans="10:11">
      <c r="J1085" s="40"/>
      <c r="K1085" s="40"/>
    </row>
    <row r="1086" spans="10:11">
      <c r="J1086" s="40"/>
      <c r="K1086" s="40"/>
    </row>
    <row r="1087" spans="10:11">
      <c r="J1087" s="40"/>
      <c r="K1087" s="40"/>
    </row>
    <row r="1088" spans="10:11">
      <c r="J1088" s="40"/>
      <c r="K1088" s="40"/>
    </row>
    <row r="1089" spans="10:11">
      <c r="J1089" s="40"/>
      <c r="K1089" s="40"/>
    </row>
    <row r="1090" spans="10:11">
      <c r="J1090" s="40"/>
      <c r="K1090" s="40"/>
    </row>
    <row r="1091" spans="10:11">
      <c r="J1091" s="40"/>
      <c r="K1091" s="40"/>
    </row>
    <row r="1092" spans="10:11">
      <c r="J1092" s="40"/>
      <c r="K1092" s="40"/>
    </row>
    <row r="1093" spans="10:11">
      <c r="J1093" s="40"/>
      <c r="K1093" s="40"/>
    </row>
    <row r="1094" spans="10:11">
      <c r="J1094" s="40"/>
      <c r="K1094" s="40"/>
    </row>
    <row r="1095" spans="10:11">
      <c r="J1095" s="40"/>
      <c r="K1095" s="40"/>
    </row>
    <row r="1096" spans="10:11">
      <c r="J1096" s="40"/>
      <c r="K1096" s="40"/>
    </row>
    <row r="1097" spans="10:11">
      <c r="J1097" s="40"/>
      <c r="K1097" s="40"/>
    </row>
    <row r="1098" spans="10:11">
      <c r="J1098" s="40"/>
      <c r="K1098" s="40"/>
    </row>
    <row r="1099" spans="10:11">
      <c r="J1099" s="40"/>
      <c r="K1099" s="40"/>
    </row>
    <row r="1100" spans="10:11">
      <c r="J1100" s="40"/>
      <c r="K1100" s="40"/>
    </row>
    <row r="1101" spans="10:11">
      <c r="J1101" s="40"/>
      <c r="K1101" s="40"/>
    </row>
    <row r="1102" spans="10:11">
      <c r="J1102" s="40"/>
      <c r="K1102" s="40"/>
    </row>
    <row r="1103" spans="10:11">
      <c r="J1103" s="40"/>
      <c r="K1103" s="40"/>
    </row>
    <row r="1104" spans="10:11">
      <c r="J1104" s="40"/>
      <c r="K1104" s="40"/>
    </row>
    <row r="1105" spans="10:11">
      <c r="J1105" s="40"/>
      <c r="K1105" s="40"/>
    </row>
    <row r="1106" spans="10:11">
      <c r="J1106" s="40"/>
      <c r="K1106" s="40"/>
    </row>
    <row r="1107" spans="10:11">
      <c r="J1107" s="40"/>
      <c r="K1107" s="40"/>
    </row>
    <row r="1108" spans="10:11">
      <c r="J1108" s="40"/>
      <c r="K1108" s="40"/>
    </row>
    <row r="1109" spans="10:11">
      <c r="J1109" s="40"/>
      <c r="K1109" s="40"/>
    </row>
  </sheetData>
  <autoFilter ref="A18:L554"/>
  <mergeCells count="3">
    <mergeCell ref="J17:L17"/>
    <mergeCell ref="J16:L16"/>
    <mergeCell ref="F7:L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53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423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dem5</vt:lpstr>
      <vt:lpstr>'dem5'!culrec</vt:lpstr>
      <vt:lpstr>'dem5'!culture</vt:lpstr>
      <vt:lpstr>'dem5'!culturerevenue</vt:lpstr>
      <vt:lpstr>'dem5'!educap</vt:lpstr>
      <vt:lpstr>'dem5'!Print_Area</vt:lpstr>
      <vt:lpstr>'dem5'!Print_Titles</vt:lpstr>
      <vt:lpstr>'dem5'!revise</vt:lpstr>
      <vt:lpstr>'dem5'!sss</vt:lpstr>
      <vt:lpstr>'dem5'!summary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2024-08-02T05:28:22Z</cp:lastPrinted>
  <dcterms:created xsi:type="dcterms:W3CDTF">2004-06-02T16:08:15Z</dcterms:created>
  <dcterms:modified xsi:type="dcterms:W3CDTF">2024-08-09T08:55:31Z</dcterms:modified>
</cp:coreProperties>
</file>